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mp511\Desktop\"/>
    </mc:Choice>
  </mc:AlternateContent>
  <bookViews>
    <workbookView xWindow="0" yWindow="0" windowWidth="23040" windowHeight="9192"/>
  </bookViews>
  <sheets>
    <sheet name="TW Schedule" sheetId="1" r:id="rId1"/>
    <sheet name="Summary" sheetId="2" r:id="rId2"/>
  </sheets>
  <definedNames>
    <definedName name="_xlnm.Print_Area" localSheetId="0">'TW Schedule'!$A$1:$S$51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M2" i="1"/>
  <c r="L2" i="1"/>
  <c r="E2" i="1"/>
  <c r="D7" i="2"/>
  <c r="E7" i="2"/>
  <c r="F7" i="2"/>
  <c r="G7" i="2"/>
  <c r="H7" i="2"/>
  <c r="K7" i="2"/>
  <c r="L7" i="2"/>
  <c r="M7" i="2"/>
  <c r="N7" i="2"/>
  <c r="O7" i="2"/>
  <c r="D6" i="2"/>
  <c r="E6" i="2"/>
  <c r="F6" i="2"/>
  <c r="G6" i="2"/>
  <c r="H6" i="2"/>
  <c r="K6" i="2"/>
  <c r="L6" i="2"/>
  <c r="M6" i="2"/>
  <c r="N6" i="2"/>
  <c r="O6" i="2"/>
  <c r="D5" i="2"/>
  <c r="E5" i="2"/>
  <c r="F5" i="2"/>
  <c r="G5" i="2"/>
  <c r="H5" i="2"/>
  <c r="K5" i="2"/>
  <c r="L5" i="2"/>
  <c r="M5" i="2"/>
  <c r="N5" i="2"/>
  <c r="O5" i="2"/>
  <c r="D8" i="2"/>
  <c r="E8" i="2"/>
  <c r="F8" i="2"/>
  <c r="G8" i="2"/>
  <c r="H8" i="2"/>
  <c r="K8" i="2"/>
  <c r="L8" i="2"/>
  <c r="M8" i="2"/>
  <c r="N8" i="2"/>
  <c r="O8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F3" i="1"/>
  <c r="F4" i="1"/>
  <c r="F5" i="1"/>
  <c r="F6" i="1"/>
  <c r="C7" i="2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S2" i="1" l="1"/>
  <c r="J7" i="2"/>
  <c r="B7" i="2"/>
  <c r="E10" i="2"/>
  <c r="F10" i="2"/>
  <c r="N10" i="2"/>
  <c r="J6" i="2"/>
  <c r="J10" i="2" s="1"/>
  <c r="B8" i="2"/>
  <c r="B11" i="2" s="1"/>
  <c r="M10" i="2"/>
  <c r="I6" i="2"/>
  <c r="I10" i="2" s="1"/>
  <c r="I5" i="2"/>
  <c r="I9" i="2" s="1"/>
  <c r="C8" i="2"/>
  <c r="C11" i="2" s="1"/>
  <c r="B6" i="2"/>
  <c r="B10" i="2" s="1"/>
  <c r="J8" i="2"/>
  <c r="C5" i="2"/>
  <c r="C9" i="2" s="1"/>
  <c r="L10" i="2"/>
  <c r="H10" i="2"/>
  <c r="D10" i="2"/>
  <c r="I7" i="2"/>
  <c r="B5" i="2"/>
  <c r="B9" i="2" s="1"/>
  <c r="I8" i="2"/>
  <c r="J5" i="2"/>
  <c r="J9" i="2" s="1"/>
  <c r="O10" i="2"/>
  <c r="K10" i="2"/>
  <c r="G10" i="2"/>
  <c r="C6" i="2"/>
  <c r="C10" i="2" s="1"/>
  <c r="N9" i="2"/>
  <c r="F9" i="2"/>
  <c r="L11" i="2"/>
  <c r="H11" i="2"/>
  <c r="D11" i="2"/>
  <c r="M9" i="2"/>
  <c r="E9" i="2"/>
  <c r="O11" i="2"/>
  <c r="K11" i="2"/>
  <c r="G11" i="2"/>
  <c r="L9" i="2"/>
  <c r="H9" i="2"/>
  <c r="D9" i="2"/>
  <c r="N11" i="2"/>
  <c r="F11" i="2"/>
  <c r="O9" i="2"/>
  <c r="K9" i="2"/>
  <c r="G9" i="2"/>
  <c r="M11" i="2"/>
  <c r="E11" i="2"/>
  <c r="S17" i="1"/>
  <c r="S16" i="1"/>
  <c r="S15" i="1"/>
  <c r="S14" i="1"/>
  <c r="S13" i="1"/>
  <c r="S12" i="1"/>
  <c r="S11" i="1"/>
  <c r="S10" i="1"/>
  <c r="S9" i="1"/>
  <c r="S8" i="1"/>
  <c r="S7" i="1"/>
  <c r="S6" i="1"/>
  <c r="S49" i="1"/>
  <c r="S48" i="1"/>
  <c r="J11" i="2" l="1"/>
  <c r="I11" i="2"/>
  <c r="S3" i="1"/>
  <c r="S4" i="1"/>
  <c r="S5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50" i="1"/>
  <c r="S51" i="1"/>
</calcChain>
</file>

<file path=xl/sharedStrings.xml><?xml version="1.0" encoding="utf-8"?>
<sst xmlns="http://schemas.openxmlformats.org/spreadsheetml/2006/main" count="63" uniqueCount="46">
  <si>
    <t>FLEX</t>
  </si>
  <si>
    <t>Notes</t>
  </si>
  <si>
    <t>OFF/PART TIME</t>
  </si>
  <si>
    <t>IO</t>
  </si>
  <si>
    <t>TW</t>
  </si>
  <si>
    <t>Position Title</t>
  </si>
  <si>
    <t>EMPLOYEE COUNT</t>
  </si>
  <si>
    <t>OFF/PT</t>
  </si>
  <si>
    <t>Employee Name
(Last, First)</t>
  </si>
  <si>
    <t>SAT
WK 1</t>
  </si>
  <si>
    <t>SUN
WK 1</t>
  </si>
  <si>
    <t>MON
WK 1</t>
  </si>
  <si>
    <t>TUE
WK 1</t>
  </si>
  <si>
    <t>WED
WK 1</t>
  </si>
  <si>
    <t>THU
WK 1</t>
  </si>
  <si>
    <t>FRI
WK 1</t>
  </si>
  <si>
    <t>SAT
WK 2</t>
  </si>
  <si>
    <t>SUN
WK 2</t>
  </si>
  <si>
    <t>MON
WK 2</t>
  </si>
  <si>
    <t>TUE
WK 2</t>
  </si>
  <si>
    <t>WED
WK 2</t>
  </si>
  <si>
    <t>THU
WK 2</t>
  </si>
  <si>
    <t>FRI
WK 2</t>
  </si>
  <si>
    <t>TELEWORK</t>
  </si>
  <si>
    <t>IN-OFFICE</t>
  </si>
  <si>
    <t>% EMPLOYEES IN-OFFICE</t>
  </si>
  <si>
    <t>% EMPLOYEES TELEWORK</t>
  </si>
  <si>
    <t>1.</t>
  </si>
  <si>
    <t>2.</t>
  </si>
  <si>
    <t>*</t>
  </si>
  <si>
    <t>Please use the notes section for any additional information.</t>
  </si>
  <si>
    <t>3.</t>
  </si>
  <si>
    <t>% EMPLOYEES FLEX/OFF/PT</t>
  </si>
  <si>
    <t>Emp
ID</t>
  </si>
  <si>
    <t>Select the appropriate type of work for each day of the corresponding pay period week (pay period week 1 &amp; pay period week 2).*</t>
  </si>
  <si>
    <t>Telework
Effective Date</t>
  </si>
  <si>
    <r>
      <t>Please use this log to track telework schedules.</t>
    </r>
    <r>
      <rPr>
        <sz val="11"/>
        <color rgb="FFFF0000"/>
        <rFont val="Arial Narrow"/>
        <family val="2"/>
      </rPr>
      <t xml:space="preserve"> View the </t>
    </r>
    <r>
      <rPr>
        <b/>
        <sz val="11"/>
        <color rgb="FFFF0000"/>
        <rFont val="Arial Narrow"/>
        <family val="2"/>
      </rPr>
      <t>Summary</t>
    </r>
    <r>
      <rPr>
        <sz val="11"/>
        <color rgb="FFFF0000"/>
        <rFont val="Arial Narrow"/>
        <family val="2"/>
      </rPr>
      <t xml:space="preserve"> worksheet for totals and percentage of IO/TW employees each day.</t>
    </r>
    <r>
      <rPr>
        <sz val="11"/>
        <color theme="1"/>
        <rFont val="Arial Narrow"/>
        <family val="2"/>
      </rPr>
      <t xml:space="preserve">
</t>
    </r>
  </si>
  <si>
    <t>Start by listing all employees, with Employee ID and titles, in your division/group/team.</t>
  </si>
  <si>
    <t>Weekends will auto-populate with OFF/PT, but you are still able to use the drop down menu to make changes in those cells. 
Make sure each day in the pay period is accounted for; empty cells will appear yellow until filled. 
The total telework days will be automatically calculated.</t>
  </si>
  <si>
    <t>Total TW
Days</t>
  </si>
  <si>
    <t>KEY / INSTRUCTIONS:</t>
  </si>
  <si>
    <t>PT</t>
  </si>
  <si>
    <t>= In-Office</t>
  </si>
  <si>
    <t>= Telework</t>
  </si>
  <si>
    <t>= Part Time</t>
  </si>
  <si>
    <r>
      <rPr>
        <b/>
        <sz val="14"/>
        <color rgb="FFFF0000"/>
        <rFont val="Arial Narrow"/>
        <family val="2"/>
      </rPr>
      <t xml:space="preserve">Department - Division/Group/Team </t>
    </r>
    <r>
      <rPr>
        <b/>
        <sz val="14"/>
        <color theme="1"/>
        <rFont val="Arial Narrow"/>
        <family val="2"/>
      </rPr>
      <t>Telework Summary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</si>
</sst>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 Narrow"/>
      <family val="2"/>
    </font>
    <font>
      <i/>
      <sz val="11"/>
      <color theme="0" tint="-0.499984740745262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11"/>
      <color theme="8" tint="-0.249977111117893"/>
      <name val="Arial Narrow"/>
      <family val="2"/>
    </font>
    <font>
      <b/>
      <sz val="11"/>
      <color theme="8" tint="-0.249977111117893"/>
      <name val="Arial Narrow"/>
      <family val="2"/>
    </font>
    <font>
      <b/>
      <sz val="14"/>
      <color rgb="FFFF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8" tint="0.79998168889431442"/>
      </patternFill>
    </fill>
  </fills>
  <borders count="16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medium">
        <color indexed="64"/>
      </bottom>
      <diagonal/>
    </border>
    <border>
      <left/>
      <right/>
      <top style="thin">
        <color theme="8" tint="0.3999755851924192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theme="8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theme="8" tint="0.39997558519241921"/>
      </top>
      <bottom style="medium">
        <color indexed="64"/>
      </bottom>
      <diagonal/>
    </border>
    <border>
      <left style="thin">
        <color theme="8" tint="0.39997558519241921"/>
      </left>
      <right/>
      <top style="medium">
        <color indexed="64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 style="medium">
        <color auto="1"/>
      </left>
      <right/>
      <top style="thin">
        <color theme="8" tint="0.39997558519241921"/>
      </top>
      <bottom/>
      <diagonal/>
    </border>
    <border>
      <left/>
      <right style="medium">
        <color indexed="64"/>
      </right>
      <top style="thin">
        <color theme="8" tint="0.39997558519241921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/>
    <xf numFmtId="0" fontId="1" fillId="0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9" fontId="1" fillId="0" borderId="0" xfId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/>
    <xf numFmtId="0" fontId="10" fillId="4" borderId="7" xfId="0" applyFont="1" applyFill="1" applyBorder="1"/>
    <xf numFmtId="0" fontId="11" fillId="5" borderId="11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right" indent="1"/>
    </xf>
    <xf numFmtId="0" fontId="10" fillId="7" borderId="12" xfId="0" applyFont="1" applyFill="1" applyBorder="1" applyAlignment="1">
      <alignment horizontal="right" indent="1"/>
    </xf>
    <xf numFmtId="0" fontId="10" fillId="7" borderId="13" xfId="0" applyFont="1" applyFill="1" applyBorder="1" applyAlignment="1">
      <alignment horizontal="right" indent="1"/>
    </xf>
    <xf numFmtId="0" fontId="10" fillId="7" borderId="14" xfId="0" applyFont="1" applyFill="1" applyBorder="1" applyAlignment="1">
      <alignment horizontal="right" indent="1"/>
    </xf>
    <xf numFmtId="0" fontId="10" fillId="7" borderId="15" xfId="0" applyFont="1" applyFill="1" applyBorder="1" applyAlignment="1">
      <alignment horizontal="right" indent="1"/>
    </xf>
    <xf numFmtId="0" fontId="12" fillId="0" borderId="4" xfId="0" applyFont="1" applyBorder="1" applyAlignment="1">
      <alignment horizontal="right" indent="1"/>
    </xf>
    <xf numFmtId="0" fontId="10" fillId="0" borderId="12" xfId="0" applyFont="1" applyBorder="1" applyAlignment="1">
      <alignment horizontal="right" indent="1"/>
    </xf>
    <xf numFmtId="0" fontId="10" fillId="0" borderId="13" xfId="0" applyFont="1" applyBorder="1" applyAlignment="1">
      <alignment horizontal="right" indent="1"/>
    </xf>
    <xf numFmtId="0" fontId="10" fillId="0" borderId="14" xfId="0" applyFont="1" applyBorder="1" applyAlignment="1">
      <alignment horizontal="right" indent="1"/>
    </xf>
    <xf numFmtId="0" fontId="10" fillId="0" borderId="15" xfId="0" applyFont="1" applyBorder="1" applyAlignment="1">
      <alignment horizontal="right" indent="1"/>
    </xf>
    <xf numFmtId="0" fontId="12" fillId="6" borderId="5" xfId="0" applyFont="1" applyFill="1" applyBorder="1" applyAlignment="1">
      <alignment horizontal="right" indent="1"/>
    </xf>
    <xf numFmtId="0" fontId="11" fillId="4" borderId="4" xfId="0" applyFont="1" applyFill="1" applyBorder="1" applyAlignment="1">
      <alignment horizontal="right" indent="1"/>
    </xf>
    <xf numFmtId="165" fontId="11" fillId="4" borderId="11" xfId="1" applyNumberFormat="1" applyFont="1" applyFill="1" applyBorder="1" applyAlignment="1">
      <alignment horizontal="right" indent="1"/>
    </xf>
    <xf numFmtId="165" fontId="11" fillId="4" borderId="8" xfId="1" applyNumberFormat="1" applyFont="1" applyFill="1" applyBorder="1" applyAlignment="1">
      <alignment horizontal="right" indent="1"/>
    </xf>
    <xf numFmtId="165" fontId="11" fillId="4" borderId="7" xfId="1" applyNumberFormat="1" applyFont="1" applyFill="1" applyBorder="1" applyAlignment="1">
      <alignment horizontal="right" indent="1"/>
    </xf>
    <xf numFmtId="165" fontId="11" fillId="4" borderId="9" xfId="1" applyNumberFormat="1" applyFont="1" applyFill="1" applyBorder="1" applyAlignment="1">
      <alignment horizontal="right" indent="1"/>
    </xf>
    <xf numFmtId="0" fontId="10" fillId="6" borderId="4" xfId="0" applyFont="1" applyFill="1" applyBorder="1" applyAlignment="1">
      <alignment horizontal="right" indent="1"/>
    </xf>
    <xf numFmtId="165" fontId="10" fillId="7" borderId="12" xfId="1" applyNumberFormat="1" applyFont="1" applyFill="1" applyBorder="1" applyAlignment="1">
      <alignment horizontal="right" indent="1"/>
    </xf>
    <xf numFmtId="165" fontId="10" fillId="7" borderId="13" xfId="1" applyNumberFormat="1" applyFont="1" applyFill="1" applyBorder="1" applyAlignment="1">
      <alignment horizontal="right" indent="1"/>
    </xf>
    <xf numFmtId="165" fontId="10" fillId="7" borderId="14" xfId="1" applyNumberFormat="1" applyFont="1" applyFill="1" applyBorder="1" applyAlignment="1">
      <alignment horizontal="right" indent="1"/>
    </xf>
    <xf numFmtId="165" fontId="10" fillId="7" borderId="15" xfId="1" applyNumberFormat="1" applyFont="1" applyFill="1" applyBorder="1" applyAlignment="1">
      <alignment horizontal="right" indent="1"/>
    </xf>
    <xf numFmtId="0" fontId="13" fillId="0" borderId="5" xfId="0" applyFont="1" applyBorder="1" applyAlignment="1">
      <alignment horizontal="right" indent="1"/>
    </xf>
    <xf numFmtId="165" fontId="13" fillId="0" borderId="2" xfId="1" applyNumberFormat="1" applyFont="1" applyBorder="1" applyAlignment="1">
      <alignment horizontal="right" indent="1"/>
    </xf>
    <xf numFmtId="165" fontId="13" fillId="0" borderId="3" xfId="1" applyNumberFormat="1" applyFont="1" applyBorder="1" applyAlignment="1">
      <alignment horizontal="right" indent="1"/>
    </xf>
    <xf numFmtId="165" fontId="13" fillId="0" borderId="6" xfId="1" applyNumberFormat="1" applyFont="1" applyBorder="1" applyAlignment="1">
      <alignment horizontal="right" indent="1"/>
    </xf>
    <xf numFmtId="165" fontId="13" fillId="0" borderId="10" xfId="1" applyNumberFormat="1" applyFont="1" applyBorder="1" applyAlignment="1">
      <alignment horizontal="right" indent="1"/>
    </xf>
    <xf numFmtId="0" fontId="3" fillId="3" borderId="0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top" wrapText="1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 applyProtection="1">
      <alignment horizontal="left" vertical="top" wrapText="1" indent="1"/>
    </xf>
    <xf numFmtId="0" fontId="10" fillId="2" borderId="0" xfId="0" quotePrefix="1" applyFont="1" applyFill="1" applyBorder="1" applyAlignment="1" applyProtection="1">
      <alignment vertical="top" wrapText="1"/>
    </xf>
    <xf numFmtId="0" fontId="10" fillId="2" borderId="0" xfId="0" applyFont="1" applyFill="1" applyBorder="1" applyAlignment="1">
      <alignment vertical="top"/>
    </xf>
    <xf numFmtId="0" fontId="10" fillId="0" borderId="0" xfId="0" applyFont="1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/>
    </xf>
    <xf numFmtId="0" fontId="16" fillId="2" borderId="0" xfId="0" quotePrefix="1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left" vertical="top" wrapText="1"/>
    </xf>
    <xf numFmtId="0" fontId="9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4" formatCode="mm/dd/yy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 Narrow"/>
        <scheme val="none"/>
      </font>
      <fill>
        <patternFill patternType="solid">
          <fgColor indexed="64"/>
          <bgColor theme="4" tint="-0.499984740745262"/>
        </patternFill>
      </fill>
      <alignment horizontal="left" vertical="center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7A124"/>
      </font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0094C8"/>
      <color rgb="FF07A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T51" totalsRowShown="0" headerRowDxfId="21" dataDxfId="20">
  <autoFilter ref="A1:T51"/>
  <tableColumns count="20">
    <tableColumn id="2" name="Emp_x000a_ID" dataDxfId="19"/>
    <tableColumn id="1" name="Employee Name_x000a_(Last, First)" dataDxfId="18"/>
    <tableColumn id="3" name="Position Title" dataDxfId="17"/>
    <tableColumn id="4" name="Telework_x000a_Effective Date" dataDxfId="16"/>
    <tableColumn id="6" name="SAT_x000a_WK 1" dataDxfId="15">
      <calculatedColumnFormula>IF(LEN(Table1[[#This Row],[Emp
ID]])=5,$Y$5,"")</calculatedColumnFormula>
    </tableColumn>
    <tableColumn id="21" name="SUN_x000a_WK 1" dataDxfId="14">
      <calculatedColumnFormula>IF(LEN(Table1[[#This Row],[Emp
ID]])=5,$Y$5,"")</calculatedColumnFormula>
    </tableColumn>
    <tableColumn id="17" name="MON_x000a_WK 1" dataDxfId="13"/>
    <tableColumn id="7" name="TUE_x000a_WK 1" dataDxfId="12"/>
    <tableColumn id="8" name="WED_x000a_WK 1" dataDxfId="11"/>
    <tableColumn id="9" name="THU_x000a_WK 1" dataDxfId="10"/>
    <tableColumn id="10" name="FRI_x000a_WK 1" dataDxfId="9"/>
    <tableColumn id="12" name="SAT_x000a_WK 2" dataDxfId="8">
      <calculatedColumnFormula>IF(LEN(Table1[[#This Row],[Emp
ID]])=5,$Y$5,"")</calculatedColumnFormula>
    </tableColumn>
    <tableColumn id="24" name="SUN_x000a_WK 2" dataDxfId="7">
      <calculatedColumnFormula>IF(LEN(Table1[[#This Row],[Emp
ID]])=5,$Y$5,"")</calculatedColumnFormula>
    </tableColumn>
    <tableColumn id="23" name="MON_x000a_WK 2" dataDxfId="6"/>
    <tableColumn id="13" name="TUE_x000a_WK 2" dataDxfId="5"/>
    <tableColumn id="14" name="WED_x000a_WK 2" dataDxfId="4"/>
    <tableColumn id="15" name="THU_x000a_WK 2" dataDxfId="3"/>
    <tableColumn id="18" name="FRI_x000a_WK 2" dataDxfId="2"/>
    <tableColumn id="19" name="Total TW_x000a_Days" dataDxfId="1">
      <calculatedColumnFormula>COUNTIF(Table1[[#This Row],[SAT
WK 1]:[FRI
WK 1]]:Table1[[#This Row],[SAT
WK 2]:[FRI
WK 2]], "TW")</calculatedColumnFormula>
    </tableColumn>
    <tableColumn id="16" name="Note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22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09375" defaultRowHeight="15.6" x14ac:dyDescent="0.3"/>
  <cols>
    <col min="1" max="1" width="6.5546875" style="64" bestFit="1" customWidth="1"/>
    <col min="2" max="2" width="18.33203125" style="64" bestFit="1" customWidth="1"/>
    <col min="3" max="3" width="13.109375" style="64" bestFit="1" customWidth="1"/>
    <col min="4" max="4" width="13.5546875" style="64" bestFit="1" customWidth="1"/>
    <col min="5" max="16" width="7.5546875" style="5" customWidth="1"/>
    <col min="17" max="18" width="7.5546875" style="11" customWidth="1"/>
    <col min="19" max="19" width="8.109375" style="6" customWidth="1"/>
    <col min="20" max="20" width="21.88671875" style="3" customWidth="1"/>
    <col min="21" max="21" width="1.21875" style="3" customWidth="1"/>
    <col min="22" max="22" width="3.5546875" style="68" customWidth="1"/>
    <col min="23" max="23" width="27.5546875" style="72" customWidth="1"/>
    <col min="24" max="24" width="8" style="2" customWidth="1"/>
    <col min="25" max="25" width="9" style="2" hidden="1" customWidth="1"/>
    <col min="26" max="27" width="9" style="2" customWidth="1"/>
    <col min="28" max="34" width="8.88671875" style="2" customWidth="1"/>
    <col min="35" max="16384" width="9.109375" style="2"/>
  </cols>
  <sheetData>
    <row r="1" spans="1:26" s="1" customFormat="1" ht="27.6" x14ac:dyDescent="0.3">
      <c r="A1" s="58" t="s">
        <v>33</v>
      </c>
      <c r="B1" s="58" t="s">
        <v>8</v>
      </c>
      <c r="C1" s="59" t="s">
        <v>5</v>
      </c>
      <c r="D1" s="58" t="s">
        <v>35</v>
      </c>
      <c r="E1" s="56" t="s">
        <v>9</v>
      </c>
      <c r="F1" s="57" t="s">
        <v>10</v>
      </c>
      <c r="G1" s="57" t="s">
        <v>11</v>
      </c>
      <c r="H1" s="57" t="s">
        <v>12</v>
      </c>
      <c r="I1" s="57" t="s">
        <v>13</v>
      </c>
      <c r="J1" s="57" t="s">
        <v>14</v>
      </c>
      <c r="K1" s="57" t="s">
        <v>15</v>
      </c>
      <c r="L1" s="56" t="s">
        <v>16</v>
      </c>
      <c r="M1" s="57" t="s">
        <v>17</v>
      </c>
      <c r="N1" s="57" t="s">
        <v>18</v>
      </c>
      <c r="O1" s="57" t="s">
        <v>19</v>
      </c>
      <c r="P1" s="57" t="s">
        <v>20</v>
      </c>
      <c r="Q1" s="57" t="s">
        <v>21</v>
      </c>
      <c r="R1" s="57" t="s">
        <v>22</v>
      </c>
      <c r="S1" s="56" t="s">
        <v>39</v>
      </c>
      <c r="T1" s="55" t="s">
        <v>1</v>
      </c>
      <c r="U1" s="17"/>
      <c r="V1" s="75" t="s">
        <v>40</v>
      </c>
      <c r="W1" s="65"/>
      <c r="X1" s="18"/>
      <c r="Y1" s="18"/>
      <c r="Z1" s="18"/>
    </row>
    <row r="2" spans="1:26" x14ac:dyDescent="0.3">
      <c r="A2" s="60"/>
      <c r="B2" s="61"/>
      <c r="C2" s="61"/>
      <c r="D2" s="62"/>
      <c r="E2" s="15" t="str">
        <f>IF(LEN(Table1[[#This Row],[Emp
ID]])=5,$Y$5,"")</f>
        <v/>
      </c>
      <c r="F2" s="16" t="str">
        <f>IF(LEN(Table1[[#This Row],[Emp
ID]])=5,$Y$5,"")</f>
        <v/>
      </c>
      <c r="G2" s="16"/>
      <c r="H2" s="16"/>
      <c r="I2" s="16"/>
      <c r="J2" s="16"/>
      <c r="K2" s="16"/>
      <c r="L2" s="15" t="str">
        <f>IF(LEN(Table1[[#This Row],[Emp
ID]])=5,$Y$5,"")</f>
        <v/>
      </c>
      <c r="M2" s="16" t="str">
        <f>IF(LEN(Table1[[#This Row],[Emp
ID]])=5,$Y$5,"")</f>
        <v/>
      </c>
      <c r="N2" s="16"/>
      <c r="O2" s="16"/>
      <c r="P2" s="16"/>
      <c r="Q2" s="16"/>
      <c r="R2" s="16"/>
      <c r="S2" s="15">
        <f>COUNTIF(Table1[[#This Row],[SAT
WK 1]:[FRI
WK 1]]:Table1[[#This Row],[SAT
WK 2]:[FRI
WK 2]], "TW")</f>
        <v>0</v>
      </c>
      <c r="T2" s="19"/>
      <c r="U2" s="17"/>
      <c r="V2" s="74" t="s">
        <v>3</v>
      </c>
      <c r="W2" s="76" t="s">
        <v>42</v>
      </c>
      <c r="X2" s="73"/>
      <c r="Y2" s="22" t="s">
        <v>0</v>
      </c>
      <c r="Z2" s="12"/>
    </row>
    <row r="3" spans="1:26" x14ac:dyDescent="0.3">
      <c r="A3" s="60"/>
      <c r="B3" s="61"/>
      <c r="C3" s="61"/>
      <c r="D3" s="62"/>
      <c r="E3" s="15" t="str">
        <f>IF(LEN(Table1[[#This Row],[Emp
ID]])=5,$Y$5,"")</f>
        <v/>
      </c>
      <c r="F3" s="16" t="str">
        <f>IF(LEN(Table1[[#This Row],[Emp
ID]])=5,$Y$5,"")</f>
        <v/>
      </c>
      <c r="G3" s="16"/>
      <c r="H3" s="16"/>
      <c r="I3" s="16"/>
      <c r="J3" s="16"/>
      <c r="K3" s="16"/>
      <c r="L3" s="15" t="str">
        <f>IF(LEN(Table1[[#This Row],[Emp
ID]])=5,$Y$5,"")</f>
        <v/>
      </c>
      <c r="M3" s="16" t="str">
        <f>IF(LEN(Table1[[#This Row],[Emp
ID]])=5,$Y$5,"")</f>
        <v/>
      </c>
      <c r="N3" s="16"/>
      <c r="O3" s="16"/>
      <c r="P3" s="16"/>
      <c r="Q3" s="16"/>
      <c r="R3" s="16"/>
      <c r="S3" s="15">
        <f>COUNTIF(Table1[[#This Row],[SAT
WK 1]:[FRI
WK 1]]:Table1[[#This Row],[SAT
WK 2]:[FRI
WK 2]], "TW")</f>
        <v>0</v>
      </c>
      <c r="T3" s="19"/>
      <c r="U3" s="13"/>
      <c r="V3" s="74" t="s">
        <v>4</v>
      </c>
      <c r="W3" s="76" t="s">
        <v>43</v>
      </c>
      <c r="X3" s="73"/>
      <c r="Y3" s="22" t="s">
        <v>3</v>
      </c>
      <c r="Z3" s="12"/>
    </row>
    <row r="4" spans="1:26" x14ac:dyDescent="0.3">
      <c r="A4" s="60"/>
      <c r="B4" s="61"/>
      <c r="C4" s="61"/>
      <c r="D4" s="62"/>
      <c r="E4" s="15" t="str">
        <f>IF(LEN(Table1[[#This Row],[Emp
ID]])=5,$Y$5,"")</f>
        <v/>
      </c>
      <c r="F4" s="16" t="str">
        <f>IF(LEN(Table1[[#This Row],[Emp
ID]])=5,$Y$5,"")</f>
        <v/>
      </c>
      <c r="G4" s="16"/>
      <c r="H4" s="16"/>
      <c r="I4" s="16"/>
      <c r="J4" s="16"/>
      <c r="K4" s="16"/>
      <c r="L4" s="15" t="str">
        <f>IF(LEN(Table1[[#This Row],[Emp
ID]])=5,$Y$5,"")</f>
        <v/>
      </c>
      <c r="M4" s="16" t="str">
        <f>IF(LEN(Table1[[#This Row],[Emp
ID]])=5,$Y$5,"")</f>
        <v/>
      </c>
      <c r="N4" s="16"/>
      <c r="O4" s="16"/>
      <c r="P4" s="16"/>
      <c r="Q4" s="16"/>
      <c r="R4" s="16"/>
      <c r="S4" s="15">
        <f>COUNTIF(Table1[[#This Row],[SAT
WK 1]:[FRI
WK 1]]:Table1[[#This Row],[SAT
WK 2]:[FRI
WK 2]], "TW")</f>
        <v>0</v>
      </c>
      <c r="T4" s="19"/>
      <c r="U4" s="13"/>
      <c r="V4" s="74" t="s">
        <v>41</v>
      </c>
      <c r="W4" s="76" t="s">
        <v>44</v>
      </c>
      <c r="X4" s="73"/>
      <c r="Y4" s="22" t="s">
        <v>4</v>
      </c>
      <c r="Z4" s="12"/>
    </row>
    <row r="5" spans="1:26" x14ac:dyDescent="0.3">
      <c r="A5" s="60"/>
      <c r="B5" s="61"/>
      <c r="C5" s="61"/>
      <c r="D5" s="62"/>
      <c r="E5" s="15" t="str">
        <f>IF(LEN(Table1[[#This Row],[Emp
ID]])=5,$Y$5,"")</f>
        <v/>
      </c>
      <c r="F5" s="16" t="str">
        <f>IF(LEN(Table1[[#This Row],[Emp
ID]])=5,$Y$5,"")</f>
        <v/>
      </c>
      <c r="G5" s="16"/>
      <c r="H5" s="16"/>
      <c r="I5" s="16"/>
      <c r="J5" s="16"/>
      <c r="K5" s="16"/>
      <c r="L5" s="15" t="str">
        <f>IF(LEN(Table1[[#This Row],[Emp
ID]])=5,$Y$5,"")</f>
        <v/>
      </c>
      <c r="M5" s="16" t="str">
        <f>IF(LEN(Table1[[#This Row],[Emp
ID]])=5,$Y$5,"")</f>
        <v/>
      </c>
      <c r="N5" s="16"/>
      <c r="O5" s="16"/>
      <c r="P5" s="16"/>
      <c r="Q5" s="16"/>
      <c r="R5" s="16"/>
      <c r="S5" s="15">
        <f>COUNTIF(Table1[[#This Row],[SAT
WK 1]:[FRI
WK 1]]:Table1[[#This Row],[SAT
WK 2]:[FRI
WK 2]], "TW")</f>
        <v>0</v>
      </c>
      <c r="T5" s="19"/>
      <c r="U5" s="13"/>
      <c r="X5" s="12"/>
      <c r="Y5" s="22" t="s">
        <v>7</v>
      </c>
      <c r="Z5" s="12"/>
    </row>
    <row r="6" spans="1:26" ht="15.6" customHeight="1" x14ac:dyDescent="0.3">
      <c r="A6" s="60"/>
      <c r="B6" s="61"/>
      <c r="C6" s="61"/>
      <c r="D6" s="62"/>
      <c r="E6" s="15" t="str">
        <f>IF(LEN(Table1[[#This Row],[Emp
ID]])=5,$Y$5,"")</f>
        <v/>
      </c>
      <c r="F6" s="16" t="str">
        <f>IF(LEN(Table1[[#This Row],[Emp
ID]])=5,$Y$5,"")</f>
        <v/>
      </c>
      <c r="G6" s="16"/>
      <c r="H6" s="16"/>
      <c r="I6" s="16"/>
      <c r="J6" s="16"/>
      <c r="K6" s="16"/>
      <c r="L6" s="15" t="str">
        <f>IF(LEN(Table1[[#This Row],[Emp
ID]])=5,$Y$5,"")</f>
        <v/>
      </c>
      <c r="M6" s="16" t="str">
        <f>IF(LEN(Table1[[#This Row],[Emp
ID]])=5,$Y$5,"")</f>
        <v/>
      </c>
      <c r="N6" s="16"/>
      <c r="O6" s="16"/>
      <c r="P6" s="16"/>
      <c r="Q6" s="16"/>
      <c r="R6" s="16"/>
      <c r="S6" s="15">
        <f>COUNTIF(Table1[[#This Row],[SAT
WK 1]:[FRI
WK 1]]:Table1[[#This Row],[SAT
WK 2]:[FRI
WK 2]], "TW")</f>
        <v>0</v>
      </c>
      <c r="T6" s="19"/>
      <c r="U6" s="13"/>
      <c r="V6" s="77" t="s">
        <v>36</v>
      </c>
      <c r="W6" s="77"/>
      <c r="X6" s="12"/>
      <c r="Y6" s="12"/>
      <c r="Z6" s="12"/>
    </row>
    <row r="7" spans="1:26" ht="15.75" customHeight="1" x14ac:dyDescent="0.3">
      <c r="A7" s="60"/>
      <c r="B7" s="61"/>
      <c r="C7" s="61"/>
      <c r="D7" s="62"/>
      <c r="E7" s="15" t="str">
        <f>IF(LEN(Table1[[#This Row],[Emp
ID]])=5,$Y$5,"")</f>
        <v/>
      </c>
      <c r="F7" s="16" t="str">
        <f>IF(LEN(Table1[[#This Row],[Emp
ID]])=5,$Y$5,"")</f>
        <v/>
      </c>
      <c r="G7" s="16"/>
      <c r="H7" s="16"/>
      <c r="I7" s="16"/>
      <c r="J7" s="16"/>
      <c r="K7" s="16"/>
      <c r="L7" s="15" t="str">
        <f>IF(LEN(Table1[[#This Row],[Emp
ID]])=5,$Y$5,"")</f>
        <v/>
      </c>
      <c r="M7" s="16" t="str">
        <f>IF(LEN(Table1[[#This Row],[Emp
ID]])=5,$Y$5,"")</f>
        <v/>
      </c>
      <c r="N7" s="16"/>
      <c r="O7" s="16"/>
      <c r="P7" s="16"/>
      <c r="Q7" s="16"/>
      <c r="R7" s="16"/>
      <c r="S7" s="15">
        <f>COUNTIF(Table1[[#This Row],[SAT
WK 1]:[FRI
WK 1]]:Table1[[#This Row],[SAT
WK 2]:[FRI
WK 2]], "TW")</f>
        <v>0</v>
      </c>
      <c r="T7" s="19"/>
      <c r="U7" s="13"/>
      <c r="V7" s="77"/>
      <c r="W7" s="77"/>
      <c r="X7" s="14"/>
      <c r="Y7" s="12"/>
      <c r="Z7" s="12"/>
    </row>
    <row r="8" spans="1:26" x14ac:dyDescent="0.3">
      <c r="A8" s="60"/>
      <c r="B8" s="61"/>
      <c r="C8" s="61"/>
      <c r="D8" s="62"/>
      <c r="E8" s="15" t="str">
        <f>IF(LEN(Table1[[#This Row],[Emp
ID]])=5,$Y$5,"")</f>
        <v/>
      </c>
      <c r="F8" s="16" t="str">
        <f>IF(LEN(Table1[[#This Row],[Emp
ID]])=5,$Y$5,"")</f>
        <v/>
      </c>
      <c r="G8" s="16"/>
      <c r="H8" s="16"/>
      <c r="I8" s="16"/>
      <c r="J8" s="16"/>
      <c r="K8" s="16"/>
      <c r="L8" s="15" t="str">
        <f>IF(LEN(Table1[[#This Row],[Emp
ID]])=5,$Y$5,"")</f>
        <v/>
      </c>
      <c r="M8" s="16" t="str">
        <f>IF(LEN(Table1[[#This Row],[Emp
ID]])=5,$Y$5,"")</f>
        <v/>
      </c>
      <c r="N8" s="16"/>
      <c r="O8" s="16"/>
      <c r="P8" s="16"/>
      <c r="Q8" s="16"/>
      <c r="R8" s="16"/>
      <c r="S8" s="15">
        <f>COUNTIF(Table1[[#This Row],[SAT
WK 1]:[FRI
WK 1]]:Table1[[#This Row],[SAT
WK 2]:[FRI
WK 2]], "TW")</f>
        <v>0</v>
      </c>
      <c r="T8" s="19"/>
      <c r="U8" s="13"/>
      <c r="V8" s="77"/>
      <c r="W8" s="77"/>
      <c r="X8" s="14"/>
      <c r="Y8" s="12"/>
      <c r="Z8" s="12"/>
    </row>
    <row r="9" spans="1:26" ht="15.75" customHeight="1" x14ac:dyDescent="0.3">
      <c r="A9" s="60"/>
      <c r="B9" s="61"/>
      <c r="C9" s="61"/>
      <c r="D9" s="62"/>
      <c r="E9" s="15" t="str">
        <f>IF(LEN(Table1[[#This Row],[Emp
ID]])=5,$Y$5,"")</f>
        <v/>
      </c>
      <c r="F9" s="16" t="str">
        <f>IF(LEN(Table1[[#This Row],[Emp
ID]])=5,$Y$5,"")</f>
        <v/>
      </c>
      <c r="G9" s="16"/>
      <c r="H9" s="16"/>
      <c r="I9" s="16"/>
      <c r="J9" s="16"/>
      <c r="K9" s="16"/>
      <c r="L9" s="15" t="str">
        <f>IF(LEN(Table1[[#This Row],[Emp
ID]])=5,$Y$5,"")</f>
        <v/>
      </c>
      <c r="M9" s="16" t="str">
        <f>IF(LEN(Table1[[#This Row],[Emp
ID]])=5,$Y$5,"")</f>
        <v/>
      </c>
      <c r="N9" s="16"/>
      <c r="O9" s="16"/>
      <c r="P9" s="16"/>
      <c r="Q9" s="16"/>
      <c r="R9" s="16"/>
      <c r="S9" s="15">
        <f>COUNTIF(Table1[[#This Row],[SAT
WK 1]:[FRI
WK 1]]:Table1[[#This Row],[SAT
WK 2]:[FRI
WK 2]], "TW")</f>
        <v>0</v>
      </c>
      <c r="T9" s="19"/>
      <c r="U9" s="13"/>
      <c r="V9" s="77"/>
      <c r="W9" s="77"/>
      <c r="X9" s="14"/>
      <c r="Y9" s="12"/>
      <c r="Z9" s="12"/>
    </row>
    <row r="10" spans="1:26" x14ac:dyDescent="0.3">
      <c r="A10" s="60"/>
      <c r="B10" s="61"/>
      <c r="C10" s="61"/>
      <c r="D10" s="62"/>
      <c r="E10" s="15" t="str">
        <f>IF(LEN(Table1[[#This Row],[Emp
ID]])=5,$Y$5,"")</f>
        <v/>
      </c>
      <c r="F10" s="16" t="str">
        <f>IF(LEN(Table1[[#This Row],[Emp
ID]])=5,$Y$5,"")</f>
        <v/>
      </c>
      <c r="G10" s="16"/>
      <c r="H10" s="16"/>
      <c r="I10" s="16"/>
      <c r="J10" s="16"/>
      <c r="K10" s="16"/>
      <c r="L10" s="15" t="str">
        <f>IF(LEN(Table1[[#This Row],[Emp
ID]])=5,$Y$5,"")</f>
        <v/>
      </c>
      <c r="M10" s="16" t="str">
        <f>IF(LEN(Table1[[#This Row],[Emp
ID]])=5,$Y$5,"")</f>
        <v/>
      </c>
      <c r="N10" s="16"/>
      <c r="O10" s="16"/>
      <c r="P10" s="16"/>
      <c r="Q10" s="16"/>
      <c r="R10" s="16"/>
      <c r="S10" s="15">
        <f>COUNTIF(Table1[[#This Row],[SAT
WK 1]:[FRI
WK 1]]:Table1[[#This Row],[SAT
WK 2]:[FRI
WK 2]], "TW")</f>
        <v>0</v>
      </c>
      <c r="T10" s="19"/>
      <c r="U10" s="13"/>
      <c r="V10" s="70" t="s">
        <v>27</v>
      </c>
      <c r="W10" s="77" t="s">
        <v>37</v>
      </c>
      <c r="X10" s="14"/>
      <c r="Y10" s="12"/>
      <c r="Z10" s="12"/>
    </row>
    <row r="11" spans="1:26" x14ac:dyDescent="0.3">
      <c r="A11" s="60"/>
      <c r="B11" s="61"/>
      <c r="C11" s="61"/>
      <c r="D11" s="62"/>
      <c r="E11" s="15" t="str">
        <f>IF(LEN(Table1[[#This Row],[Emp
ID]])=5,$Y$5,"")</f>
        <v/>
      </c>
      <c r="F11" s="16" t="str">
        <f>IF(LEN(Table1[[#This Row],[Emp
ID]])=5,$Y$5,"")</f>
        <v/>
      </c>
      <c r="G11" s="16"/>
      <c r="H11" s="16"/>
      <c r="I11" s="16"/>
      <c r="J11" s="16"/>
      <c r="K11" s="16"/>
      <c r="L11" s="15" t="str">
        <f>IF(LEN(Table1[[#This Row],[Emp
ID]])=5,$Y$5,"")</f>
        <v/>
      </c>
      <c r="M11" s="16" t="str">
        <f>IF(LEN(Table1[[#This Row],[Emp
ID]])=5,$Y$5,"")</f>
        <v/>
      </c>
      <c r="N11" s="16"/>
      <c r="O11" s="16"/>
      <c r="P11" s="16"/>
      <c r="Q11" s="16"/>
      <c r="R11" s="16"/>
      <c r="S11" s="15">
        <f>COUNTIF(Table1[[#This Row],[SAT
WK 1]:[FRI
WK 1]]:Table1[[#This Row],[SAT
WK 2]:[FRI
WK 2]], "TW")</f>
        <v>0</v>
      </c>
      <c r="T11" s="19"/>
      <c r="U11" s="13"/>
      <c r="V11" s="70"/>
      <c r="W11" s="77"/>
      <c r="X11" s="14"/>
      <c r="Y11" s="12"/>
      <c r="Z11" s="12"/>
    </row>
    <row r="12" spans="1:26" ht="15.6" customHeight="1" x14ac:dyDescent="0.3">
      <c r="A12" s="60"/>
      <c r="B12" s="61"/>
      <c r="C12" s="61"/>
      <c r="D12" s="62"/>
      <c r="E12" s="15" t="str">
        <f>IF(LEN(Table1[[#This Row],[Emp
ID]])=5,$Y$5,"")</f>
        <v/>
      </c>
      <c r="F12" s="16" t="str">
        <f>IF(LEN(Table1[[#This Row],[Emp
ID]])=5,$Y$5,"")</f>
        <v/>
      </c>
      <c r="G12" s="16"/>
      <c r="H12" s="16"/>
      <c r="I12" s="16"/>
      <c r="J12" s="16"/>
      <c r="K12" s="16"/>
      <c r="L12" s="15" t="str">
        <f>IF(LEN(Table1[[#This Row],[Emp
ID]])=5,$Y$5,"")</f>
        <v/>
      </c>
      <c r="M12" s="16" t="str">
        <f>IF(LEN(Table1[[#This Row],[Emp
ID]])=5,$Y$5,"")</f>
        <v/>
      </c>
      <c r="N12" s="16"/>
      <c r="O12" s="16"/>
      <c r="P12" s="16"/>
      <c r="Q12" s="16"/>
      <c r="R12" s="16"/>
      <c r="S12" s="15">
        <f>COUNTIF(Table1[[#This Row],[SAT
WK 1]:[FRI
WK 1]]:Table1[[#This Row],[SAT
WK 2]:[FRI
WK 2]], "TW")</f>
        <v>0</v>
      </c>
      <c r="T12" s="19"/>
      <c r="U12" s="13"/>
      <c r="W12" s="77"/>
      <c r="X12" s="14"/>
      <c r="Y12" s="20"/>
      <c r="Z12" s="12"/>
    </row>
    <row r="13" spans="1:26" x14ac:dyDescent="0.3">
      <c r="A13" s="60"/>
      <c r="B13" s="61"/>
      <c r="C13" s="61"/>
      <c r="D13" s="62"/>
      <c r="E13" s="15" t="str">
        <f>IF(LEN(Table1[[#This Row],[Emp
ID]])=5,$Y$5,"")</f>
        <v/>
      </c>
      <c r="F13" s="16" t="str">
        <f>IF(LEN(Table1[[#This Row],[Emp
ID]])=5,$Y$5,"")</f>
        <v/>
      </c>
      <c r="G13" s="16"/>
      <c r="H13" s="16"/>
      <c r="I13" s="16"/>
      <c r="J13" s="16"/>
      <c r="K13" s="16"/>
      <c r="L13" s="15" t="str">
        <f>IF(LEN(Table1[[#This Row],[Emp
ID]])=5,$Y$5,"")</f>
        <v/>
      </c>
      <c r="M13" s="16" t="str">
        <f>IF(LEN(Table1[[#This Row],[Emp
ID]])=5,$Y$5,"")</f>
        <v/>
      </c>
      <c r="N13" s="16"/>
      <c r="O13" s="16"/>
      <c r="P13" s="16"/>
      <c r="Q13" s="16"/>
      <c r="R13" s="16"/>
      <c r="S13" s="15">
        <f>COUNTIF(Table1[[#This Row],[SAT
WK 1]:[FRI
WK 1]]:Table1[[#This Row],[SAT
WK 2]:[FRI
WK 2]], "TW")</f>
        <v>0</v>
      </c>
      <c r="T13" s="19"/>
      <c r="U13" s="13"/>
      <c r="V13" s="70" t="s">
        <v>28</v>
      </c>
      <c r="W13" s="77" t="s">
        <v>34</v>
      </c>
      <c r="X13" s="14"/>
      <c r="Y13" s="12"/>
      <c r="Z13" s="12"/>
    </row>
    <row r="14" spans="1:26" x14ac:dyDescent="0.3">
      <c r="A14" s="60"/>
      <c r="B14" s="61"/>
      <c r="C14" s="61"/>
      <c r="D14" s="62"/>
      <c r="E14" s="15" t="str">
        <f>IF(LEN(Table1[[#This Row],[Emp
ID]])=5,$Y$5,"")</f>
        <v/>
      </c>
      <c r="F14" s="16" t="str">
        <f>IF(LEN(Table1[[#This Row],[Emp
ID]])=5,$Y$5,"")</f>
        <v/>
      </c>
      <c r="G14" s="16"/>
      <c r="H14" s="16"/>
      <c r="I14" s="16"/>
      <c r="J14" s="16"/>
      <c r="K14" s="16"/>
      <c r="L14" s="15" t="str">
        <f>IF(LEN(Table1[[#This Row],[Emp
ID]])=5,$Y$5,"")</f>
        <v/>
      </c>
      <c r="M14" s="16" t="str">
        <f>IF(LEN(Table1[[#This Row],[Emp
ID]])=5,$Y$5,"")</f>
        <v/>
      </c>
      <c r="N14" s="16"/>
      <c r="O14" s="16"/>
      <c r="P14" s="16"/>
      <c r="Q14" s="16"/>
      <c r="R14" s="16"/>
      <c r="S14" s="15">
        <f>COUNTIF(Table1[[#This Row],[SAT
WK 1]:[FRI
WK 1]]:Table1[[#This Row],[SAT
WK 2]:[FRI
WK 2]], "TW")</f>
        <v>0</v>
      </c>
      <c r="T14" s="19"/>
      <c r="U14" s="13"/>
      <c r="W14" s="77"/>
      <c r="X14" s="14"/>
      <c r="Y14" s="12"/>
      <c r="Z14" s="12"/>
    </row>
    <row r="15" spans="1:26" x14ac:dyDescent="0.3">
      <c r="A15" s="60"/>
      <c r="B15" s="61"/>
      <c r="C15" s="61"/>
      <c r="D15" s="62"/>
      <c r="E15" s="15" t="str">
        <f>IF(LEN(Table1[[#This Row],[Emp
ID]])=5,$Y$5,"")</f>
        <v/>
      </c>
      <c r="F15" s="16" t="str">
        <f>IF(LEN(Table1[[#This Row],[Emp
ID]])=5,$Y$5,"")</f>
        <v/>
      </c>
      <c r="G15" s="16"/>
      <c r="H15" s="16"/>
      <c r="I15" s="16"/>
      <c r="J15" s="16"/>
      <c r="K15" s="16"/>
      <c r="L15" s="15" t="str">
        <f>IF(LEN(Table1[[#This Row],[Emp
ID]])=5,$Y$5,"")</f>
        <v/>
      </c>
      <c r="M15" s="16" t="str">
        <f>IF(LEN(Table1[[#This Row],[Emp
ID]])=5,$Y$5,"")</f>
        <v/>
      </c>
      <c r="N15" s="16"/>
      <c r="O15" s="16"/>
      <c r="P15" s="16"/>
      <c r="Q15" s="16"/>
      <c r="R15" s="16"/>
      <c r="S15" s="15">
        <f>COUNTIF(Table1[[#This Row],[SAT
WK 1]:[FRI
WK 1]]:Table1[[#This Row],[SAT
WK 2]:[FRI
WK 2]], "TW")</f>
        <v>0</v>
      </c>
      <c r="T15" s="19"/>
      <c r="U15" s="13"/>
      <c r="W15" s="77"/>
      <c r="X15" s="14"/>
      <c r="Y15" s="12"/>
      <c r="Z15" s="12"/>
    </row>
    <row r="16" spans="1:26" ht="15.6" customHeight="1" x14ac:dyDescent="0.3">
      <c r="A16" s="60"/>
      <c r="B16" s="61"/>
      <c r="C16" s="61"/>
      <c r="D16" s="62"/>
      <c r="E16" s="15" t="str">
        <f>IF(LEN(Table1[[#This Row],[Emp
ID]])=5,$Y$5,"")</f>
        <v/>
      </c>
      <c r="F16" s="16" t="str">
        <f>IF(LEN(Table1[[#This Row],[Emp
ID]])=5,$Y$5,"")</f>
        <v/>
      </c>
      <c r="G16" s="16"/>
      <c r="H16" s="16"/>
      <c r="I16" s="16"/>
      <c r="J16" s="16"/>
      <c r="K16" s="16"/>
      <c r="L16" s="15" t="str">
        <f>IF(LEN(Table1[[#This Row],[Emp
ID]])=5,$Y$5,"")</f>
        <v/>
      </c>
      <c r="M16" s="16" t="str">
        <f>IF(LEN(Table1[[#This Row],[Emp
ID]])=5,$Y$5,"")</f>
        <v/>
      </c>
      <c r="N16" s="16"/>
      <c r="O16" s="16"/>
      <c r="P16" s="16"/>
      <c r="Q16" s="16"/>
      <c r="R16" s="16"/>
      <c r="S16" s="15">
        <f>COUNTIF(Table1[[#This Row],[SAT
WK 1]:[FRI
WK 1]]:Table1[[#This Row],[SAT
WK 2]:[FRI
WK 2]], "TW")</f>
        <v>0</v>
      </c>
      <c r="T16" s="19"/>
      <c r="U16" s="13"/>
      <c r="W16" s="77"/>
      <c r="X16" s="14"/>
      <c r="Y16" s="12"/>
      <c r="Z16" s="12"/>
    </row>
    <row r="17" spans="1:26" ht="15.6" customHeight="1" x14ac:dyDescent="0.3">
      <c r="A17" s="60"/>
      <c r="B17" s="61"/>
      <c r="C17" s="61"/>
      <c r="D17" s="62"/>
      <c r="E17" s="15" t="str">
        <f>IF(LEN(Table1[[#This Row],[Emp
ID]])=5,$Y$5,"")</f>
        <v/>
      </c>
      <c r="F17" s="16" t="str">
        <f>IF(LEN(Table1[[#This Row],[Emp
ID]])=5,$Y$5,"")</f>
        <v/>
      </c>
      <c r="G17" s="16"/>
      <c r="H17" s="16"/>
      <c r="I17" s="16"/>
      <c r="J17" s="16"/>
      <c r="K17" s="16"/>
      <c r="L17" s="15" t="str">
        <f>IF(LEN(Table1[[#This Row],[Emp
ID]])=5,$Y$5,"")</f>
        <v/>
      </c>
      <c r="M17" s="16" t="str">
        <f>IF(LEN(Table1[[#This Row],[Emp
ID]])=5,$Y$5,"")</f>
        <v/>
      </c>
      <c r="N17" s="16"/>
      <c r="O17" s="16"/>
      <c r="P17" s="16"/>
      <c r="Q17" s="16"/>
      <c r="R17" s="16"/>
      <c r="S17" s="15">
        <f>COUNTIF(Table1[[#This Row],[SAT
WK 1]:[FRI
WK 1]]:Table1[[#This Row],[SAT
WK 2]:[FRI
WK 2]], "TW")</f>
        <v>0</v>
      </c>
      <c r="T17" s="19"/>
      <c r="U17" s="13"/>
      <c r="V17" s="66" t="s">
        <v>29</v>
      </c>
      <c r="W17" s="77" t="s">
        <v>38</v>
      </c>
      <c r="X17" s="14"/>
      <c r="Y17" s="12"/>
      <c r="Z17" s="12"/>
    </row>
    <row r="18" spans="1:26" x14ac:dyDescent="0.3">
      <c r="A18" s="60"/>
      <c r="B18" s="61"/>
      <c r="C18" s="61"/>
      <c r="D18" s="62"/>
      <c r="E18" s="15" t="str">
        <f>IF(LEN(Table1[[#This Row],[Emp
ID]])=5,$Y$5,"")</f>
        <v/>
      </c>
      <c r="F18" s="16" t="str">
        <f>IF(LEN(Table1[[#This Row],[Emp
ID]])=5,$Y$5,"")</f>
        <v/>
      </c>
      <c r="G18" s="16"/>
      <c r="H18" s="16"/>
      <c r="I18" s="16"/>
      <c r="J18" s="16"/>
      <c r="K18" s="16"/>
      <c r="L18" s="15" t="str">
        <f>IF(LEN(Table1[[#This Row],[Emp
ID]])=5,$Y$5,"")</f>
        <v/>
      </c>
      <c r="M18" s="16" t="str">
        <f>IF(LEN(Table1[[#This Row],[Emp
ID]])=5,$Y$5,"")</f>
        <v/>
      </c>
      <c r="N18" s="16"/>
      <c r="O18" s="16"/>
      <c r="P18" s="16"/>
      <c r="Q18" s="16"/>
      <c r="R18" s="16"/>
      <c r="S18" s="15">
        <f>COUNTIF(Table1[[#This Row],[SAT
WK 1]:[FRI
WK 1]]:Table1[[#This Row],[SAT
WK 2]:[FRI
WK 2]], "TW")</f>
        <v>0</v>
      </c>
      <c r="T18" s="19"/>
      <c r="U18" s="13"/>
      <c r="W18" s="77"/>
      <c r="X18" s="14"/>
      <c r="Y18" s="12"/>
      <c r="Z18" s="12"/>
    </row>
    <row r="19" spans="1:26" ht="15.6" customHeight="1" x14ac:dyDescent="0.3">
      <c r="A19" s="60"/>
      <c r="B19" s="61"/>
      <c r="C19" s="61"/>
      <c r="D19" s="62"/>
      <c r="E19" s="15" t="str">
        <f>IF(LEN(Table1[[#This Row],[Emp
ID]])=5,$Y$5,"")</f>
        <v/>
      </c>
      <c r="F19" s="16" t="str">
        <f>IF(LEN(Table1[[#This Row],[Emp
ID]])=5,$Y$5,"")</f>
        <v/>
      </c>
      <c r="G19" s="16"/>
      <c r="H19" s="16"/>
      <c r="I19" s="16"/>
      <c r="J19" s="16"/>
      <c r="K19" s="16"/>
      <c r="L19" s="15" t="str">
        <f>IF(LEN(Table1[[#This Row],[Emp
ID]])=5,$Y$5,"")</f>
        <v/>
      </c>
      <c r="M19" s="16" t="str">
        <f>IF(LEN(Table1[[#This Row],[Emp
ID]])=5,$Y$5,"")</f>
        <v/>
      </c>
      <c r="N19" s="16"/>
      <c r="O19" s="16"/>
      <c r="P19" s="16"/>
      <c r="Q19" s="16"/>
      <c r="R19" s="16"/>
      <c r="S19" s="15">
        <f>COUNTIF(Table1[[#This Row],[SAT
WK 1]:[FRI
WK 1]]:Table1[[#This Row],[SAT
WK 2]:[FRI
WK 2]], "TW")</f>
        <v>0</v>
      </c>
      <c r="T19" s="19"/>
      <c r="U19" s="13"/>
      <c r="V19" s="67"/>
      <c r="W19" s="77"/>
      <c r="X19" s="14"/>
      <c r="Y19" s="12"/>
      <c r="Z19" s="12"/>
    </row>
    <row r="20" spans="1:26" x14ac:dyDescent="0.3">
      <c r="A20" s="60"/>
      <c r="B20" s="61"/>
      <c r="C20" s="61"/>
      <c r="D20" s="62"/>
      <c r="E20" s="15" t="str">
        <f>IF(LEN(Table1[[#This Row],[Emp
ID]])=5,$Y$5,"")</f>
        <v/>
      </c>
      <c r="F20" s="16" t="str">
        <f>IF(LEN(Table1[[#This Row],[Emp
ID]])=5,$Y$5,"")</f>
        <v/>
      </c>
      <c r="G20" s="16"/>
      <c r="H20" s="16"/>
      <c r="I20" s="16"/>
      <c r="J20" s="16"/>
      <c r="K20" s="16"/>
      <c r="L20" s="15" t="str">
        <f>IF(LEN(Table1[[#This Row],[Emp
ID]])=5,$Y$5,"")</f>
        <v/>
      </c>
      <c r="M20" s="16" t="str">
        <f>IF(LEN(Table1[[#This Row],[Emp
ID]])=5,$Y$5,"")</f>
        <v/>
      </c>
      <c r="N20" s="16"/>
      <c r="O20" s="16"/>
      <c r="P20" s="16"/>
      <c r="Q20" s="16"/>
      <c r="R20" s="16"/>
      <c r="S20" s="15">
        <f>COUNTIF(Table1[[#This Row],[SAT
WK 1]:[FRI
WK 1]]:Table1[[#This Row],[SAT
WK 2]:[FRI
WK 2]], "TW")</f>
        <v>0</v>
      </c>
      <c r="T20" s="19"/>
      <c r="U20" s="13"/>
      <c r="W20" s="77"/>
      <c r="X20" s="14"/>
      <c r="Y20" s="12"/>
      <c r="Z20" s="12"/>
    </row>
    <row r="21" spans="1:26" ht="15.75" customHeight="1" x14ac:dyDescent="0.3">
      <c r="A21" s="60"/>
      <c r="B21" s="61"/>
      <c r="C21" s="61"/>
      <c r="D21" s="62"/>
      <c r="E21" s="15" t="str">
        <f>IF(LEN(Table1[[#This Row],[Emp
ID]])=5,$Y$5,"")</f>
        <v/>
      </c>
      <c r="F21" s="16" t="str">
        <f>IF(LEN(Table1[[#This Row],[Emp
ID]])=5,$Y$5,"")</f>
        <v/>
      </c>
      <c r="G21" s="16"/>
      <c r="H21" s="16"/>
      <c r="I21" s="16"/>
      <c r="J21" s="16"/>
      <c r="K21" s="16"/>
      <c r="L21" s="15" t="str">
        <f>IF(LEN(Table1[[#This Row],[Emp
ID]])=5,$Y$5,"")</f>
        <v/>
      </c>
      <c r="M21" s="16" t="str">
        <f>IF(LEN(Table1[[#This Row],[Emp
ID]])=5,$Y$5,"")</f>
        <v/>
      </c>
      <c r="N21" s="16"/>
      <c r="O21" s="16"/>
      <c r="P21" s="16"/>
      <c r="Q21" s="16"/>
      <c r="R21" s="16"/>
      <c r="S21" s="15">
        <f>COUNTIF(Table1[[#This Row],[SAT
WK 1]:[FRI
WK 1]]:Table1[[#This Row],[SAT
WK 2]:[FRI
WK 2]], "TW")</f>
        <v>0</v>
      </c>
      <c r="T21" s="19"/>
      <c r="U21" s="13"/>
      <c r="W21" s="77"/>
      <c r="X21" s="14"/>
      <c r="Y21" s="12"/>
      <c r="Z21" s="12"/>
    </row>
    <row r="22" spans="1:26" x14ac:dyDescent="0.3">
      <c r="A22" s="60"/>
      <c r="B22" s="61"/>
      <c r="C22" s="61"/>
      <c r="D22" s="62"/>
      <c r="E22" s="15" t="str">
        <f>IF(LEN(Table1[[#This Row],[Emp
ID]])=5,$Y$5,"")</f>
        <v/>
      </c>
      <c r="F22" s="16" t="str">
        <f>IF(LEN(Table1[[#This Row],[Emp
ID]])=5,$Y$5,"")</f>
        <v/>
      </c>
      <c r="G22" s="16"/>
      <c r="H22" s="16"/>
      <c r="I22" s="16"/>
      <c r="J22" s="16"/>
      <c r="K22" s="16"/>
      <c r="L22" s="15" t="str">
        <f>IF(LEN(Table1[[#This Row],[Emp
ID]])=5,$Y$5,"")</f>
        <v/>
      </c>
      <c r="M22" s="16" t="str">
        <f>IF(LEN(Table1[[#This Row],[Emp
ID]])=5,$Y$5,"")</f>
        <v/>
      </c>
      <c r="N22" s="16"/>
      <c r="O22" s="16"/>
      <c r="P22" s="16"/>
      <c r="Q22" s="16"/>
      <c r="R22" s="16"/>
      <c r="S22" s="15">
        <f>COUNTIF(Table1[[#This Row],[SAT
WK 1]:[FRI
WK 1]]:Table1[[#This Row],[SAT
WK 2]:[FRI
WK 2]], "TW")</f>
        <v>0</v>
      </c>
      <c r="T22" s="19"/>
      <c r="U22" s="13"/>
      <c r="W22" s="77"/>
      <c r="X22" s="14"/>
      <c r="Y22" s="12"/>
      <c r="Z22" s="12"/>
    </row>
    <row r="23" spans="1:26" ht="15.6" customHeight="1" x14ac:dyDescent="0.3">
      <c r="A23" s="60"/>
      <c r="B23" s="61"/>
      <c r="C23" s="61"/>
      <c r="D23" s="62"/>
      <c r="E23" s="15" t="str">
        <f>IF(LEN(Table1[[#This Row],[Emp
ID]])=5,$Y$5,"")</f>
        <v/>
      </c>
      <c r="F23" s="16" t="str">
        <f>IF(LEN(Table1[[#This Row],[Emp
ID]])=5,$Y$5,"")</f>
        <v/>
      </c>
      <c r="G23" s="16"/>
      <c r="H23" s="16"/>
      <c r="I23" s="16"/>
      <c r="J23" s="16"/>
      <c r="K23" s="16"/>
      <c r="L23" s="15" t="str">
        <f>IF(LEN(Table1[[#This Row],[Emp
ID]])=5,$Y$5,"")</f>
        <v/>
      </c>
      <c r="M23" s="16" t="str">
        <f>IF(LEN(Table1[[#This Row],[Emp
ID]])=5,$Y$5,"")</f>
        <v/>
      </c>
      <c r="N23" s="16"/>
      <c r="O23" s="16"/>
      <c r="P23" s="16"/>
      <c r="Q23" s="16"/>
      <c r="R23" s="16"/>
      <c r="S23" s="15">
        <f>COUNTIF(Table1[[#This Row],[SAT
WK 1]:[FRI
WK 1]]:Table1[[#This Row],[SAT
WK 2]:[FRI
WK 2]], "TW")</f>
        <v>0</v>
      </c>
      <c r="T23" s="19"/>
      <c r="U23" s="13"/>
      <c r="V23" s="69"/>
      <c r="W23" s="77"/>
      <c r="X23" s="14"/>
      <c r="Y23" s="12"/>
      <c r="Z23" s="12"/>
    </row>
    <row r="24" spans="1:26" x14ac:dyDescent="0.3">
      <c r="A24" s="60"/>
      <c r="B24" s="61"/>
      <c r="C24" s="61"/>
      <c r="D24" s="62"/>
      <c r="E24" s="15" t="str">
        <f>IF(LEN(Table1[[#This Row],[Emp
ID]])=5,$Y$5,"")</f>
        <v/>
      </c>
      <c r="F24" s="16" t="str">
        <f>IF(LEN(Table1[[#This Row],[Emp
ID]])=5,$Y$5,"")</f>
        <v/>
      </c>
      <c r="G24" s="16"/>
      <c r="H24" s="16"/>
      <c r="I24" s="16"/>
      <c r="J24" s="16"/>
      <c r="K24" s="16"/>
      <c r="L24" s="15" t="str">
        <f>IF(LEN(Table1[[#This Row],[Emp
ID]])=5,$Y$5,"")</f>
        <v/>
      </c>
      <c r="M24" s="16" t="str">
        <f>IF(LEN(Table1[[#This Row],[Emp
ID]])=5,$Y$5,"")</f>
        <v/>
      </c>
      <c r="N24" s="16"/>
      <c r="O24" s="16"/>
      <c r="P24" s="16"/>
      <c r="Q24" s="16"/>
      <c r="R24" s="16"/>
      <c r="S24" s="15">
        <f>COUNTIF(Table1[[#This Row],[SAT
WK 1]:[FRI
WK 1]]:Table1[[#This Row],[SAT
WK 2]:[FRI
WK 2]], "TW")</f>
        <v>0</v>
      </c>
      <c r="T24" s="19"/>
      <c r="U24" s="13"/>
      <c r="W24" s="77"/>
      <c r="X24" s="14"/>
      <c r="Y24" s="12"/>
      <c r="Z24" s="12"/>
    </row>
    <row r="25" spans="1:26" ht="15.6" customHeight="1" x14ac:dyDescent="0.3">
      <c r="A25" s="60"/>
      <c r="B25" s="61"/>
      <c r="C25" s="61"/>
      <c r="D25" s="62"/>
      <c r="E25" s="15" t="str">
        <f>IF(LEN(Table1[[#This Row],[Emp
ID]])=5,$Y$5,"")</f>
        <v/>
      </c>
      <c r="F25" s="16" t="str">
        <f>IF(LEN(Table1[[#This Row],[Emp
ID]])=5,$Y$5,"")</f>
        <v/>
      </c>
      <c r="G25" s="16"/>
      <c r="H25" s="16"/>
      <c r="I25" s="16"/>
      <c r="J25" s="16"/>
      <c r="K25" s="16"/>
      <c r="L25" s="15" t="str">
        <f>IF(LEN(Table1[[#This Row],[Emp
ID]])=5,$Y$5,"")</f>
        <v/>
      </c>
      <c r="M25" s="16" t="str">
        <f>IF(LEN(Table1[[#This Row],[Emp
ID]])=5,$Y$5,"")</f>
        <v/>
      </c>
      <c r="N25" s="16"/>
      <c r="O25" s="16"/>
      <c r="P25" s="16"/>
      <c r="Q25" s="16"/>
      <c r="R25" s="16"/>
      <c r="S25" s="15">
        <f>COUNTIF(Table1[[#This Row],[SAT
WK 1]:[FRI
WK 1]]:Table1[[#This Row],[SAT
WK 2]:[FRI
WK 2]], "TW")</f>
        <v>0</v>
      </c>
      <c r="T25" s="19"/>
      <c r="U25" s="13"/>
      <c r="W25" s="77"/>
      <c r="X25" s="14"/>
      <c r="Y25" s="12"/>
      <c r="Z25" s="12"/>
    </row>
    <row r="26" spans="1:26" x14ac:dyDescent="0.3">
      <c r="A26" s="60"/>
      <c r="B26" s="61"/>
      <c r="C26" s="61"/>
      <c r="D26" s="62"/>
      <c r="E26" s="15" t="str">
        <f>IF(LEN(Table1[[#This Row],[Emp
ID]])=5,$Y$5,"")</f>
        <v/>
      </c>
      <c r="F26" s="16" t="str">
        <f>IF(LEN(Table1[[#This Row],[Emp
ID]])=5,$Y$5,"")</f>
        <v/>
      </c>
      <c r="G26" s="16"/>
      <c r="H26" s="16"/>
      <c r="I26" s="16"/>
      <c r="J26" s="16"/>
      <c r="K26" s="16"/>
      <c r="L26" s="15" t="str">
        <f>IF(LEN(Table1[[#This Row],[Emp
ID]])=5,$Y$5,"")</f>
        <v/>
      </c>
      <c r="M26" s="16" t="str">
        <f>IF(LEN(Table1[[#This Row],[Emp
ID]])=5,$Y$5,"")</f>
        <v/>
      </c>
      <c r="N26" s="16"/>
      <c r="O26" s="16"/>
      <c r="P26" s="16"/>
      <c r="Q26" s="16"/>
      <c r="R26" s="16"/>
      <c r="S26" s="15">
        <f>COUNTIF(Table1[[#This Row],[SAT
WK 1]:[FRI
WK 1]]:Table1[[#This Row],[SAT
WK 2]:[FRI
WK 2]], "TW")</f>
        <v>0</v>
      </c>
      <c r="T26" s="19"/>
      <c r="U26" s="13"/>
      <c r="V26" s="70" t="s">
        <v>31</v>
      </c>
      <c r="W26" s="77" t="s">
        <v>30</v>
      </c>
      <c r="X26" s="14"/>
      <c r="Y26" s="12"/>
      <c r="Z26" s="12"/>
    </row>
    <row r="27" spans="1:26" ht="15.6" customHeight="1" x14ac:dyDescent="0.3">
      <c r="A27" s="60"/>
      <c r="B27" s="61"/>
      <c r="C27" s="61"/>
      <c r="D27" s="62"/>
      <c r="E27" s="15" t="str">
        <f>IF(LEN(Table1[[#This Row],[Emp
ID]])=5,$Y$5,"")</f>
        <v/>
      </c>
      <c r="F27" s="16" t="str">
        <f>IF(LEN(Table1[[#This Row],[Emp
ID]])=5,$Y$5,"")</f>
        <v/>
      </c>
      <c r="G27" s="16"/>
      <c r="H27" s="16"/>
      <c r="I27" s="16"/>
      <c r="J27" s="16"/>
      <c r="K27" s="16"/>
      <c r="L27" s="15" t="str">
        <f>IF(LEN(Table1[[#This Row],[Emp
ID]])=5,$Y$5,"")</f>
        <v/>
      </c>
      <c r="M27" s="16" t="str">
        <f>IF(LEN(Table1[[#This Row],[Emp
ID]])=5,$Y$5,"")</f>
        <v/>
      </c>
      <c r="N27" s="16"/>
      <c r="O27" s="16"/>
      <c r="P27" s="16"/>
      <c r="Q27" s="16"/>
      <c r="R27" s="16"/>
      <c r="S27" s="15">
        <f>COUNTIF(Table1[[#This Row],[SAT
WK 1]:[FRI
WK 1]]:Table1[[#This Row],[SAT
WK 2]:[FRI
WK 2]], "TW")</f>
        <v>0</v>
      </c>
      <c r="T27" s="19"/>
      <c r="U27" s="13"/>
      <c r="V27" s="71"/>
      <c r="W27" s="77"/>
      <c r="X27" s="12"/>
      <c r="Y27" s="12"/>
      <c r="Z27" s="12"/>
    </row>
    <row r="28" spans="1:26" x14ac:dyDescent="0.3">
      <c r="A28" s="60"/>
      <c r="B28" s="61"/>
      <c r="C28" s="61"/>
      <c r="D28" s="62"/>
      <c r="E28" s="15" t="str">
        <f>IF(LEN(Table1[[#This Row],[Emp
ID]])=5,$Y$5,"")</f>
        <v/>
      </c>
      <c r="F28" s="16" t="str">
        <f>IF(LEN(Table1[[#This Row],[Emp
ID]])=5,$Y$5,"")</f>
        <v/>
      </c>
      <c r="G28" s="16"/>
      <c r="H28" s="16"/>
      <c r="I28" s="16"/>
      <c r="J28" s="16"/>
      <c r="K28" s="16"/>
      <c r="L28" s="15" t="str">
        <f>IF(LEN(Table1[[#This Row],[Emp
ID]])=5,$Y$5,"")</f>
        <v/>
      </c>
      <c r="M28" s="16" t="str">
        <f>IF(LEN(Table1[[#This Row],[Emp
ID]])=5,$Y$5,"")</f>
        <v/>
      </c>
      <c r="N28" s="16"/>
      <c r="O28" s="16"/>
      <c r="P28" s="16"/>
      <c r="Q28" s="16"/>
      <c r="R28" s="16"/>
      <c r="S28" s="15">
        <f>COUNTIF(Table1[[#This Row],[SAT
WK 1]:[FRI
WK 1]]:Table1[[#This Row],[SAT
WK 2]:[FRI
WK 2]], "TW")</f>
        <v>0</v>
      </c>
      <c r="T28" s="19"/>
      <c r="U28" s="13"/>
      <c r="X28" s="12"/>
      <c r="Y28" s="12"/>
      <c r="Z28" s="12"/>
    </row>
    <row r="29" spans="1:26" x14ac:dyDescent="0.3">
      <c r="A29" s="60"/>
      <c r="B29" s="61"/>
      <c r="C29" s="61"/>
      <c r="D29" s="62"/>
      <c r="E29" s="15" t="str">
        <f>IF(LEN(Table1[[#This Row],[Emp
ID]])=5,$Y$5,"")</f>
        <v/>
      </c>
      <c r="F29" s="16" t="str">
        <f>IF(LEN(Table1[[#This Row],[Emp
ID]])=5,$Y$5,"")</f>
        <v/>
      </c>
      <c r="G29" s="16"/>
      <c r="H29" s="16"/>
      <c r="I29" s="16"/>
      <c r="J29" s="16"/>
      <c r="K29" s="16"/>
      <c r="L29" s="15" t="str">
        <f>IF(LEN(Table1[[#This Row],[Emp
ID]])=5,$Y$5,"")</f>
        <v/>
      </c>
      <c r="M29" s="16" t="str">
        <f>IF(LEN(Table1[[#This Row],[Emp
ID]])=5,$Y$5,"")</f>
        <v/>
      </c>
      <c r="N29" s="16"/>
      <c r="O29" s="16"/>
      <c r="P29" s="16"/>
      <c r="Q29" s="16"/>
      <c r="R29" s="16"/>
      <c r="S29" s="15">
        <f>COUNTIF(Table1[[#This Row],[SAT
WK 1]:[FRI
WK 1]]:Table1[[#This Row],[SAT
WK 2]:[FRI
WK 2]], "TW")</f>
        <v>0</v>
      </c>
      <c r="T29" s="19"/>
      <c r="U29" s="13"/>
      <c r="X29" s="12"/>
      <c r="Y29" s="12"/>
      <c r="Z29" s="12"/>
    </row>
    <row r="30" spans="1:26" x14ac:dyDescent="0.3">
      <c r="A30" s="60"/>
      <c r="B30" s="61"/>
      <c r="C30" s="61"/>
      <c r="D30" s="62"/>
      <c r="E30" s="15" t="str">
        <f>IF(LEN(Table1[[#This Row],[Emp
ID]])=5,$Y$5,"")</f>
        <v/>
      </c>
      <c r="F30" s="16" t="str">
        <f>IF(LEN(Table1[[#This Row],[Emp
ID]])=5,$Y$5,"")</f>
        <v/>
      </c>
      <c r="G30" s="16"/>
      <c r="H30" s="16"/>
      <c r="I30" s="16"/>
      <c r="J30" s="16"/>
      <c r="K30" s="16"/>
      <c r="L30" s="15" t="str">
        <f>IF(LEN(Table1[[#This Row],[Emp
ID]])=5,$Y$5,"")</f>
        <v/>
      </c>
      <c r="M30" s="16" t="str">
        <f>IF(LEN(Table1[[#This Row],[Emp
ID]])=5,$Y$5,"")</f>
        <v/>
      </c>
      <c r="N30" s="16"/>
      <c r="O30" s="16"/>
      <c r="P30" s="16"/>
      <c r="Q30" s="16"/>
      <c r="R30" s="16"/>
      <c r="S30" s="15">
        <f>COUNTIF(Table1[[#This Row],[SAT
WK 1]:[FRI
WK 1]]:Table1[[#This Row],[SAT
WK 2]:[FRI
WK 2]], "TW")</f>
        <v>0</v>
      </c>
      <c r="T30" s="19"/>
      <c r="U30" s="13"/>
      <c r="X30" s="12"/>
      <c r="Y30" s="12"/>
      <c r="Z30" s="12"/>
    </row>
    <row r="31" spans="1:26" ht="15.6" customHeight="1" x14ac:dyDescent="0.3">
      <c r="A31" s="60"/>
      <c r="B31" s="61"/>
      <c r="C31" s="61"/>
      <c r="D31" s="62"/>
      <c r="E31" s="15" t="str">
        <f>IF(LEN(Table1[[#This Row],[Emp
ID]])=5,$Y$5,"")</f>
        <v/>
      </c>
      <c r="F31" s="16" t="str">
        <f>IF(LEN(Table1[[#This Row],[Emp
ID]])=5,$Y$5,"")</f>
        <v/>
      </c>
      <c r="G31" s="16"/>
      <c r="H31" s="16"/>
      <c r="I31" s="16"/>
      <c r="J31" s="16"/>
      <c r="K31" s="16"/>
      <c r="L31" s="15" t="str">
        <f>IF(LEN(Table1[[#This Row],[Emp
ID]])=5,$Y$5,"")</f>
        <v/>
      </c>
      <c r="M31" s="16" t="str">
        <f>IF(LEN(Table1[[#This Row],[Emp
ID]])=5,$Y$5,"")</f>
        <v/>
      </c>
      <c r="N31" s="16"/>
      <c r="O31" s="16"/>
      <c r="P31" s="16"/>
      <c r="Q31" s="16"/>
      <c r="R31" s="16"/>
      <c r="S31" s="15">
        <f>COUNTIF(Table1[[#This Row],[SAT
WK 1]:[FRI
WK 1]]:Table1[[#This Row],[SAT
WK 2]:[FRI
WK 2]], "TW")</f>
        <v>0</v>
      </c>
      <c r="T31" s="19"/>
      <c r="U31" s="13"/>
      <c r="X31" s="12"/>
      <c r="Y31" s="12"/>
      <c r="Z31" s="12"/>
    </row>
    <row r="32" spans="1:26" x14ac:dyDescent="0.3">
      <c r="A32" s="60"/>
      <c r="B32" s="61"/>
      <c r="C32" s="61"/>
      <c r="D32" s="62"/>
      <c r="E32" s="15" t="str">
        <f>IF(LEN(Table1[[#This Row],[Emp
ID]])=5,$Y$5,"")</f>
        <v/>
      </c>
      <c r="F32" s="16" t="str">
        <f>IF(LEN(Table1[[#This Row],[Emp
ID]])=5,$Y$5,"")</f>
        <v/>
      </c>
      <c r="G32" s="16"/>
      <c r="H32" s="16"/>
      <c r="I32" s="16"/>
      <c r="J32" s="16"/>
      <c r="K32" s="16"/>
      <c r="L32" s="15" t="str">
        <f>IF(LEN(Table1[[#This Row],[Emp
ID]])=5,$Y$5,"")</f>
        <v/>
      </c>
      <c r="M32" s="16" t="str">
        <f>IF(LEN(Table1[[#This Row],[Emp
ID]])=5,$Y$5,"")</f>
        <v/>
      </c>
      <c r="N32" s="16"/>
      <c r="O32" s="16"/>
      <c r="P32" s="16"/>
      <c r="Q32" s="16"/>
      <c r="R32" s="16"/>
      <c r="S32" s="15">
        <f>COUNTIF(Table1[[#This Row],[SAT
WK 1]:[FRI
WK 1]]:Table1[[#This Row],[SAT
WK 2]:[FRI
WK 2]], "TW")</f>
        <v>0</v>
      </c>
      <c r="T32" s="19"/>
      <c r="U32" s="13"/>
      <c r="X32" s="12"/>
      <c r="Y32" s="12"/>
      <c r="Z32" s="12"/>
    </row>
    <row r="33" spans="1:26" x14ac:dyDescent="0.3">
      <c r="A33" s="60"/>
      <c r="B33" s="61"/>
      <c r="C33" s="61"/>
      <c r="D33" s="62"/>
      <c r="E33" s="15" t="str">
        <f>IF(LEN(Table1[[#This Row],[Emp
ID]])=5,$Y$5,"")</f>
        <v/>
      </c>
      <c r="F33" s="16" t="str">
        <f>IF(LEN(Table1[[#This Row],[Emp
ID]])=5,$Y$5,"")</f>
        <v/>
      </c>
      <c r="G33" s="16"/>
      <c r="H33" s="16"/>
      <c r="I33" s="16"/>
      <c r="J33" s="16"/>
      <c r="K33" s="16"/>
      <c r="L33" s="15" t="str">
        <f>IF(LEN(Table1[[#This Row],[Emp
ID]])=5,$Y$5,"")</f>
        <v/>
      </c>
      <c r="M33" s="16" t="str">
        <f>IF(LEN(Table1[[#This Row],[Emp
ID]])=5,$Y$5,"")</f>
        <v/>
      </c>
      <c r="N33" s="16"/>
      <c r="O33" s="16"/>
      <c r="P33" s="16"/>
      <c r="Q33" s="16"/>
      <c r="R33" s="16"/>
      <c r="S33" s="15">
        <f>COUNTIF(Table1[[#This Row],[SAT
WK 1]:[FRI
WK 1]]:Table1[[#This Row],[SAT
WK 2]:[FRI
WK 2]], "TW")</f>
        <v>0</v>
      </c>
      <c r="T33" s="19"/>
      <c r="U33" s="13"/>
      <c r="V33" s="67"/>
      <c r="W33" s="65"/>
      <c r="X33" s="12"/>
      <c r="Y33" s="12"/>
      <c r="Z33" s="12"/>
    </row>
    <row r="34" spans="1:26" x14ac:dyDescent="0.3">
      <c r="A34" s="60"/>
      <c r="B34" s="61"/>
      <c r="C34" s="61"/>
      <c r="D34" s="62"/>
      <c r="E34" s="15" t="str">
        <f>IF(LEN(Table1[[#This Row],[Emp
ID]])=5,$Y$5,"")</f>
        <v/>
      </c>
      <c r="F34" s="16" t="str">
        <f>IF(LEN(Table1[[#This Row],[Emp
ID]])=5,$Y$5,"")</f>
        <v/>
      </c>
      <c r="G34" s="16"/>
      <c r="H34" s="16"/>
      <c r="I34" s="16"/>
      <c r="J34" s="16"/>
      <c r="K34" s="16"/>
      <c r="L34" s="15" t="str">
        <f>IF(LEN(Table1[[#This Row],[Emp
ID]])=5,$Y$5,"")</f>
        <v/>
      </c>
      <c r="M34" s="16" t="str">
        <f>IF(LEN(Table1[[#This Row],[Emp
ID]])=5,$Y$5,"")</f>
        <v/>
      </c>
      <c r="N34" s="16"/>
      <c r="O34" s="16"/>
      <c r="P34" s="16"/>
      <c r="Q34" s="16"/>
      <c r="R34" s="16"/>
      <c r="S34" s="15">
        <f>COUNTIF(Table1[[#This Row],[SAT
WK 1]:[FRI
WK 1]]:Table1[[#This Row],[SAT
WK 2]:[FRI
WK 2]], "TW")</f>
        <v>0</v>
      </c>
      <c r="T34" s="19"/>
      <c r="U34" s="13"/>
      <c r="V34" s="65"/>
      <c r="W34" s="65"/>
      <c r="X34" s="12"/>
      <c r="Y34" s="12"/>
      <c r="Z34" s="12"/>
    </row>
    <row r="35" spans="1:26" x14ac:dyDescent="0.3">
      <c r="A35" s="60"/>
      <c r="B35" s="61"/>
      <c r="C35" s="61"/>
      <c r="D35" s="62"/>
      <c r="E35" s="15" t="str">
        <f>IF(LEN(Table1[[#This Row],[Emp
ID]])=5,$Y$5,"")</f>
        <v/>
      </c>
      <c r="F35" s="16" t="str">
        <f>IF(LEN(Table1[[#This Row],[Emp
ID]])=5,$Y$5,"")</f>
        <v/>
      </c>
      <c r="G35" s="16"/>
      <c r="H35" s="16"/>
      <c r="I35" s="16"/>
      <c r="J35" s="16"/>
      <c r="K35" s="16"/>
      <c r="L35" s="15" t="str">
        <f>IF(LEN(Table1[[#This Row],[Emp
ID]])=5,$Y$5,"")</f>
        <v/>
      </c>
      <c r="M35" s="16" t="str">
        <f>IF(LEN(Table1[[#This Row],[Emp
ID]])=5,$Y$5,"")</f>
        <v/>
      </c>
      <c r="N35" s="16"/>
      <c r="O35" s="16"/>
      <c r="P35" s="16"/>
      <c r="Q35" s="16"/>
      <c r="R35" s="16"/>
      <c r="S35" s="15">
        <f>COUNTIF(Table1[[#This Row],[SAT
WK 1]:[FRI
WK 1]]:Table1[[#This Row],[SAT
WK 2]:[FRI
WK 2]], "TW")</f>
        <v>0</v>
      </c>
      <c r="T35" s="19"/>
      <c r="U35" s="13"/>
      <c r="V35" s="65"/>
      <c r="W35" s="65"/>
      <c r="X35" s="12"/>
      <c r="Y35" s="12"/>
      <c r="Z35" s="12"/>
    </row>
    <row r="36" spans="1:26" x14ac:dyDescent="0.3">
      <c r="A36" s="60"/>
      <c r="B36" s="61"/>
      <c r="C36" s="61"/>
      <c r="D36" s="62"/>
      <c r="E36" s="15" t="str">
        <f>IF(LEN(Table1[[#This Row],[Emp
ID]])=5,$Y$5,"")</f>
        <v/>
      </c>
      <c r="F36" s="16" t="str">
        <f>IF(LEN(Table1[[#This Row],[Emp
ID]])=5,$Y$5,"")</f>
        <v/>
      </c>
      <c r="G36" s="16"/>
      <c r="H36" s="16"/>
      <c r="I36" s="16"/>
      <c r="J36" s="16"/>
      <c r="K36" s="16"/>
      <c r="L36" s="15" t="str">
        <f>IF(LEN(Table1[[#This Row],[Emp
ID]])=5,$Y$5,"")</f>
        <v/>
      </c>
      <c r="M36" s="16" t="str">
        <f>IF(LEN(Table1[[#This Row],[Emp
ID]])=5,$Y$5,"")</f>
        <v/>
      </c>
      <c r="N36" s="16"/>
      <c r="O36" s="16"/>
      <c r="P36" s="16"/>
      <c r="Q36" s="16"/>
      <c r="R36" s="16"/>
      <c r="S36" s="15">
        <f>COUNTIF(Table1[[#This Row],[SAT
WK 1]:[FRI
WK 1]]:Table1[[#This Row],[SAT
WK 2]:[FRI
WK 2]], "TW")</f>
        <v>0</v>
      </c>
      <c r="T36" s="19"/>
      <c r="U36" s="13"/>
      <c r="V36" s="65"/>
      <c r="W36" s="65"/>
      <c r="X36" s="12"/>
      <c r="Y36" s="12"/>
      <c r="Z36" s="12"/>
    </row>
    <row r="37" spans="1:26" x14ac:dyDescent="0.3">
      <c r="A37" s="60"/>
      <c r="B37" s="61"/>
      <c r="C37" s="61"/>
      <c r="D37" s="62"/>
      <c r="E37" s="15" t="str">
        <f>IF(LEN(Table1[[#This Row],[Emp
ID]])=5,$Y$5,"")</f>
        <v/>
      </c>
      <c r="F37" s="16" t="str">
        <f>IF(LEN(Table1[[#This Row],[Emp
ID]])=5,$Y$5,"")</f>
        <v/>
      </c>
      <c r="G37" s="16"/>
      <c r="H37" s="16"/>
      <c r="I37" s="16"/>
      <c r="J37" s="16"/>
      <c r="K37" s="16"/>
      <c r="L37" s="15" t="str">
        <f>IF(LEN(Table1[[#This Row],[Emp
ID]])=5,$Y$5,"")</f>
        <v/>
      </c>
      <c r="M37" s="16" t="str">
        <f>IF(LEN(Table1[[#This Row],[Emp
ID]])=5,$Y$5,"")</f>
        <v/>
      </c>
      <c r="N37" s="16"/>
      <c r="O37" s="16"/>
      <c r="P37" s="16"/>
      <c r="Q37" s="16"/>
      <c r="R37" s="16"/>
      <c r="S37" s="15">
        <f>COUNTIF(Table1[[#This Row],[SAT
WK 1]:[FRI
WK 1]]:Table1[[#This Row],[SAT
WK 2]:[FRI
WK 2]], "TW")</f>
        <v>0</v>
      </c>
      <c r="T37" s="19"/>
      <c r="U37" s="13"/>
      <c r="V37" s="65"/>
      <c r="W37" s="65"/>
      <c r="X37" s="12"/>
      <c r="Y37" s="12"/>
      <c r="Z37" s="12"/>
    </row>
    <row r="38" spans="1:26" x14ac:dyDescent="0.3">
      <c r="A38" s="60"/>
      <c r="B38" s="61"/>
      <c r="C38" s="61"/>
      <c r="D38" s="62"/>
      <c r="E38" s="15" t="str">
        <f>IF(LEN(Table1[[#This Row],[Emp
ID]])=5,$Y$5,"")</f>
        <v/>
      </c>
      <c r="F38" s="16" t="str">
        <f>IF(LEN(Table1[[#This Row],[Emp
ID]])=5,$Y$5,"")</f>
        <v/>
      </c>
      <c r="G38" s="16"/>
      <c r="H38" s="16"/>
      <c r="I38" s="16"/>
      <c r="J38" s="16"/>
      <c r="K38" s="16"/>
      <c r="L38" s="15" t="str">
        <f>IF(LEN(Table1[[#This Row],[Emp
ID]])=5,$Y$5,"")</f>
        <v/>
      </c>
      <c r="M38" s="16" t="str">
        <f>IF(LEN(Table1[[#This Row],[Emp
ID]])=5,$Y$5,"")</f>
        <v/>
      </c>
      <c r="N38" s="16"/>
      <c r="O38" s="16"/>
      <c r="P38" s="16"/>
      <c r="Q38" s="16"/>
      <c r="R38" s="16"/>
      <c r="S38" s="15">
        <f>COUNTIF(Table1[[#This Row],[SAT
WK 1]:[FRI
WK 1]]:Table1[[#This Row],[SAT
WK 2]:[FRI
WK 2]], "TW")</f>
        <v>0</v>
      </c>
      <c r="T38" s="19"/>
      <c r="U38" s="13"/>
      <c r="V38" s="65"/>
      <c r="W38" s="65"/>
      <c r="X38" s="12"/>
      <c r="Y38" s="12"/>
      <c r="Z38" s="12"/>
    </row>
    <row r="39" spans="1:26" x14ac:dyDescent="0.3">
      <c r="A39" s="60"/>
      <c r="B39" s="61"/>
      <c r="C39" s="61"/>
      <c r="D39" s="62"/>
      <c r="E39" s="15" t="str">
        <f>IF(LEN(Table1[[#This Row],[Emp
ID]])=5,$Y$5,"")</f>
        <v/>
      </c>
      <c r="F39" s="16" t="str">
        <f>IF(LEN(Table1[[#This Row],[Emp
ID]])=5,$Y$5,"")</f>
        <v/>
      </c>
      <c r="G39" s="16"/>
      <c r="H39" s="16"/>
      <c r="I39" s="16"/>
      <c r="J39" s="16"/>
      <c r="K39" s="16"/>
      <c r="L39" s="15" t="str">
        <f>IF(LEN(Table1[[#This Row],[Emp
ID]])=5,$Y$5,"")</f>
        <v/>
      </c>
      <c r="M39" s="16" t="str">
        <f>IF(LEN(Table1[[#This Row],[Emp
ID]])=5,$Y$5,"")</f>
        <v/>
      </c>
      <c r="N39" s="16"/>
      <c r="O39" s="16"/>
      <c r="P39" s="16"/>
      <c r="Q39" s="16"/>
      <c r="R39" s="16"/>
      <c r="S39" s="15">
        <f>COUNTIF(Table1[[#This Row],[SAT
WK 1]:[FRI
WK 1]]:Table1[[#This Row],[SAT
WK 2]:[FRI
WK 2]], "TW")</f>
        <v>0</v>
      </c>
      <c r="T39" s="19"/>
      <c r="U39" s="13"/>
      <c r="V39" s="65"/>
      <c r="W39" s="65"/>
      <c r="X39" s="12"/>
      <c r="Y39" s="12"/>
      <c r="Z39" s="12"/>
    </row>
    <row r="40" spans="1:26" x14ac:dyDescent="0.3">
      <c r="A40" s="60"/>
      <c r="B40" s="61"/>
      <c r="C40" s="61"/>
      <c r="D40" s="62"/>
      <c r="E40" s="15" t="str">
        <f>IF(LEN(Table1[[#This Row],[Emp
ID]])=5,$Y$5,"")</f>
        <v/>
      </c>
      <c r="F40" s="16" t="str">
        <f>IF(LEN(Table1[[#This Row],[Emp
ID]])=5,$Y$5,"")</f>
        <v/>
      </c>
      <c r="G40" s="16"/>
      <c r="H40" s="16"/>
      <c r="I40" s="16"/>
      <c r="J40" s="16"/>
      <c r="K40" s="16"/>
      <c r="L40" s="15" t="str">
        <f>IF(LEN(Table1[[#This Row],[Emp
ID]])=5,$Y$5,"")</f>
        <v/>
      </c>
      <c r="M40" s="16" t="str">
        <f>IF(LEN(Table1[[#This Row],[Emp
ID]])=5,$Y$5,"")</f>
        <v/>
      </c>
      <c r="N40" s="16"/>
      <c r="O40" s="16"/>
      <c r="P40" s="16"/>
      <c r="Q40" s="16"/>
      <c r="R40" s="16"/>
      <c r="S40" s="15">
        <f>COUNTIF(Table1[[#This Row],[SAT
WK 1]:[FRI
WK 1]]:Table1[[#This Row],[SAT
WK 2]:[FRI
WK 2]], "TW")</f>
        <v>0</v>
      </c>
      <c r="T40" s="19"/>
      <c r="U40" s="13"/>
      <c r="V40" s="65"/>
      <c r="W40" s="65"/>
      <c r="X40" s="12"/>
      <c r="Y40" s="12"/>
      <c r="Z40" s="12"/>
    </row>
    <row r="41" spans="1:26" x14ac:dyDescent="0.3">
      <c r="A41" s="60"/>
      <c r="B41" s="61"/>
      <c r="C41" s="61"/>
      <c r="D41" s="62"/>
      <c r="E41" s="15" t="str">
        <f>IF(LEN(Table1[[#This Row],[Emp
ID]])=5,$Y$5,"")</f>
        <v/>
      </c>
      <c r="F41" s="16" t="str">
        <f>IF(LEN(Table1[[#This Row],[Emp
ID]])=5,$Y$5,"")</f>
        <v/>
      </c>
      <c r="G41" s="16"/>
      <c r="H41" s="16"/>
      <c r="I41" s="16"/>
      <c r="J41" s="16"/>
      <c r="K41" s="16"/>
      <c r="L41" s="15" t="str">
        <f>IF(LEN(Table1[[#This Row],[Emp
ID]])=5,$Y$5,"")</f>
        <v/>
      </c>
      <c r="M41" s="16" t="str">
        <f>IF(LEN(Table1[[#This Row],[Emp
ID]])=5,$Y$5,"")</f>
        <v/>
      </c>
      <c r="N41" s="16"/>
      <c r="O41" s="16"/>
      <c r="P41" s="16"/>
      <c r="Q41" s="16"/>
      <c r="R41" s="16"/>
      <c r="S41" s="15">
        <f>COUNTIF(Table1[[#This Row],[SAT
WK 1]:[FRI
WK 1]]:Table1[[#This Row],[SAT
WK 2]:[FRI
WK 2]], "TW")</f>
        <v>0</v>
      </c>
      <c r="T41" s="19"/>
      <c r="U41" s="13"/>
      <c r="V41" s="65"/>
      <c r="W41" s="65"/>
      <c r="X41" s="12"/>
      <c r="Y41" s="12"/>
      <c r="Z41" s="12"/>
    </row>
    <row r="42" spans="1:26" x14ac:dyDescent="0.3">
      <c r="A42" s="60"/>
      <c r="B42" s="61"/>
      <c r="C42" s="61"/>
      <c r="D42" s="62"/>
      <c r="E42" s="15" t="str">
        <f>IF(LEN(Table1[[#This Row],[Emp
ID]])=5,$Y$5,"")</f>
        <v/>
      </c>
      <c r="F42" s="16" t="str">
        <f>IF(LEN(Table1[[#This Row],[Emp
ID]])=5,$Y$5,"")</f>
        <v/>
      </c>
      <c r="G42" s="16"/>
      <c r="H42" s="16"/>
      <c r="I42" s="16"/>
      <c r="J42" s="16"/>
      <c r="K42" s="16"/>
      <c r="L42" s="15" t="str">
        <f>IF(LEN(Table1[[#This Row],[Emp
ID]])=5,$Y$5,"")</f>
        <v/>
      </c>
      <c r="M42" s="16" t="str">
        <f>IF(LEN(Table1[[#This Row],[Emp
ID]])=5,$Y$5,"")</f>
        <v/>
      </c>
      <c r="N42" s="16"/>
      <c r="O42" s="16"/>
      <c r="P42" s="16"/>
      <c r="Q42" s="16"/>
      <c r="R42" s="16"/>
      <c r="S42" s="15">
        <f>COUNTIF(Table1[[#This Row],[SAT
WK 1]:[FRI
WK 1]]:Table1[[#This Row],[SAT
WK 2]:[FRI
WK 2]], "TW")</f>
        <v>0</v>
      </c>
      <c r="T42" s="19"/>
      <c r="U42" s="13"/>
      <c r="V42" s="65"/>
      <c r="W42" s="65"/>
      <c r="X42" s="12"/>
      <c r="Y42" s="12"/>
      <c r="Z42" s="12"/>
    </row>
    <row r="43" spans="1:26" x14ac:dyDescent="0.3">
      <c r="A43" s="60"/>
      <c r="B43" s="61"/>
      <c r="C43" s="61"/>
      <c r="D43" s="62"/>
      <c r="E43" s="15" t="str">
        <f>IF(LEN(Table1[[#This Row],[Emp
ID]])=5,$Y$5,"")</f>
        <v/>
      </c>
      <c r="F43" s="16" t="str">
        <f>IF(LEN(Table1[[#This Row],[Emp
ID]])=5,$Y$5,"")</f>
        <v/>
      </c>
      <c r="G43" s="16"/>
      <c r="H43" s="16"/>
      <c r="I43" s="16"/>
      <c r="J43" s="16"/>
      <c r="K43" s="16"/>
      <c r="L43" s="15" t="str">
        <f>IF(LEN(Table1[[#This Row],[Emp
ID]])=5,$Y$5,"")</f>
        <v/>
      </c>
      <c r="M43" s="16" t="str">
        <f>IF(LEN(Table1[[#This Row],[Emp
ID]])=5,$Y$5,"")</f>
        <v/>
      </c>
      <c r="N43" s="16"/>
      <c r="O43" s="16"/>
      <c r="P43" s="16"/>
      <c r="Q43" s="16"/>
      <c r="R43" s="16"/>
      <c r="S43" s="15">
        <f>COUNTIF(Table1[[#This Row],[SAT
WK 1]:[FRI
WK 1]]:Table1[[#This Row],[SAT
WK 2]:[FRI
WK 2]], "TW")</f>
        <v>0</v>
      </c>
      <c r="T43" s="19"/>
      <c r="U43" s="13"/>
      <c r="V43" s="65"/>
      <c r="W43" s="65"/>
      <c r="X43" s="12"/>
      <c r="Y43" s="12"/>
      <c r="Z43" s="12"/>
    </row>
    <row r="44" spans="1:26" x14ac:dyDescent="0.3">
      <c r="A44" s="60"/>
      <c r="B44" s="61"/>
      <c r="C44" s="61"/>
      <c r="D44" s="62"/>
      <c r="E44" s="15" t="str">
        <f>IF(LEN(Table1[[#This Row],[Emp
ID]])=5,$Y$5,"")</f>
        <v/>
      </c>
      <c r="F44" s="16" t="str">
        <f>IF(LEN(Table1[[#This Row],[Emp
ID]])=5,$Y$5,"")</f>
        <v/>
      </c>
      <c r="G44" s="16"/>
      <c r="H44" s="16"/>
      <c r="I44" s="16"/>
      <c r="J44" s="16"/>
      <c r="K44" s="16"/>
      <c r="L44" s="15" t="str">
        <f>IF(LEN(Table1[[#This Row],[Emp
ID]])=5,$Y$5,"")</f>
        <v/>
      </c>
      <c r="M44" s="16" t="str">
        <f>IF(LEN(Table1[[#This Row],[Emp
ID]])=5,$Y$5,"")</f>
        <v/>
      </c>
      <c r="N44" s="16"/>
      <c r="O44" s="16"/>
      <c r="P44" s="16"/>
      <c r="Q44" s="16"/>
      <c r="R44" s="16"/>
      <c r="S44" s="15">
        <f>COUNTIF(Table1[[#This Row],[SAT
WK 1]:[FRI
WK 1]]:Table1[[#This Row],[SAT
WK 2]:[FRI
WK 2]], "TW")</f>
        <v>0</v>
      </c>
      <c r="T44" s="19"/>
      <c r="U44" s="13"/>
      <c r="V44" s="65"/>
      <c r="W44" s="65"/>
      <c r="X44" s="12"/>
      <c r="Y44" s="12"/>
      <c r="Z44" s="12"/>
    </row>
    <row r="45" spans="1:26" x14ac:dyDescent="0.3">
      <c r="A45" s="60"/>
      <c r="B45" s="61"/>
      <c r="C45" s="61"/>
      <c r="D45" s="62"/>
      <c r="E45" s="15" t="str">
        <f>IF(LEN(Table1[[#This Row],[Emp
ID]])=5,$Y$5,"")</f>
        <v/>
      </c>
      <c r="F45" s="16" t="str">
        <f>IF(LEN(Table1[[#This Row],[Emp
ID]])=5,$Y$5,"")</f>
        <v/>
      </c>
      <c r="G45" s="16"/>
      <c r="H45" s="16"/>
      <c r="I45" s="16"/>
      <c r="J45" s="16"/>
      <c r="K45" s="16"/>
      <c r="L45" s="15" t="str">
        <f>IF(LEN(Table1[[#This Row],[Emp
ID]])=5,$Y$5,"")</f>
        <v/>
      </c>
      <c r="M45" s="16" t="str">
        <f>IF(LEN(Table1[[#This Row],[Emp
ID]])=5,$Y$5,"")</f>
        <v/>
      </c>
      <c r="N45" s="16"/>
      <c r="O45" s="16"/>
      <c r="P45" s="16"/>
      <c r="Q45" s="16"/>
      <c r="R45" s="16"/>
      <c r="S45" s="15">
        <f>COUNTIF(Table1[[#This Row],[SAT
WK 1]:[FRI
WK 1]]:Table1[[#This Row],[SAT
WK 2]:[FRI
WK 2]], "TW")</f>
        <v>0</v>
      </c>
      <c r="T45" s="19"/>
      <c r="U45" s="13"/>
      <c r="V45" s="65"/>
      <c r="W45" s="65"/>
      <c r="X45" s="12"/>
      <c r="Y45" s="12"/>
      <c r="Z45" s="12"/>
    </row>
    <row r="46" spans="1:26" x14ac:dyDescent="0.3">
      <c r="A46" s="60"/>
      <c r="B46" s="61"/>
      <c r="C46" s="61"/>
      <c r="D46" s="62"/>
      <c r="E46" s="15" t="str">
        <f>IF(LEN(Table1[[#This Row],[Emp
ID]])=5,$Y$5,"")</f>
        <v/>
      </c>
      <c r="F46" s="16" t="str">
        <f>IF(LEN(Table1[[#This Row],[Emp
ID]])=5,$Y$5,"")</f>
        <v/>
      </c>
      <c r="G46" s="16"/>
      <c r="H46" s="16"/>
      <c r="I46" s="16"/>
      <c r="J46" s="16"/>
      <c r="K46" s="16"/>
      <c r="L46" s="15" t="str">
        <f>IF(LEN(Table1[[#This Row],[Emp
ID]])=5,$Y$5,"")</f>
        <v/>
      </c>
      <c r="M46" s="16" t="str">
        <f>IF(LEN(Table1[[#This Row],[Emp
ID]])=5,$Y$5,"")</f>
        <v/>
      </c>
      <c r="N46" s="16"/>
      <c r="O46" s="16"/>
      <c r="P46" s="16"/>
      <c r="Q46" s="16"/>
      <c r="R46" s="16"/>
      <c r="S46" s="15">
        <f>COUNTIF(Table1[[#This Row],[SAT
WK 1]:[FRI
WK 1]]:Table1[[#This Row],[SAT
WK 2]:[FRI
WK 2]], "TW")</f>
        <v>0</v>
      </c>
      <c r="T46" s="19"/>
      <c r="U46" s="13"/>
      <c r="V46" s="65"/>
      <c r="W46" s="65"/>
      <c r="X46" s="12"/>
      <c r="Y46" s="12"/>
      <c r="Z46" s="12"/>
    </row>
    <row r="47" spans="1:26" s="4" customFormat="1" x14ac:dyDescent="0.3">
      <c r="A47" s="60"/>
      <c r="B47" s="61"/>
      <c r="C47" s="61"/>
      <c r="D47" s="62"/>
      <c r="E47" s="15" t="str">
        <f>IF(LEN(Table1[[#This Row],[Emp
ID]])=5,$Y$5,"")</f>
        <v/>
      </c>
      <c r="F47" s="16" t="str">
        <f>IF(LEN(Table1[[#This Row],[Emp
ID]])=5,$Y$5,"")</f>
        <v/>
      </c>
      <c r="G47" s="16"/>
      <c r="H47" s="16"/>
      <c r="I47" s="16"/>
      <c r="J47" s="16"/>
      <c r="K47" s="16"/>
      <c r="L47" s="15" t="str">
        <f>IF(LEN(Table1[[#This Row],[Emp
ID]])=5,$Y$5,"")</f>
        <v/>
      </c>
      <c r="M47" s="16" t="str">
        <f>IF(LEN(Table1[[#This Row],[Emp
ID]])=5,$Y$5,"")</f>
        <v/>
      </c>
      <c r="N47" s="16"/>
      <c r="O47" s="16"/>
      <c r="P47" s="16"/>
      <c r="Q47" s="16"/>
      <c r="R47" s="16"/>
      <c r="S47" s="15">
        <f>COUNTIF(Table1[[#This Row],[SAT
WK 1]:[FRI
WK 1]]:Table1[[#This Row],[SAT
WK 2]:[FRI
WK 2]], "TW")</f>
        <v>0</v>
      </c>
      <c r="T47" s="19"/>
      <c r="U47" s="13"/>
      <c r="V47" s="65"/>
      <c r="W47" s="65"/>
      <c r="X47" s="21"/>
      <c r="Y47" s="21"/>
      <c r="Z47" s="21"/>
    </row>
    <row r="48" spans="1:26" s="4" customFormat="1" x14ac:dyDescent="0.3">
      <c r="A48" s="60"/>
      <c r="B48" s="61"/>
      <c r="C48" s="61"/>
      <c r="D48" s="62"/>
      <c r="E48" s="15" t="str">
        <f>IF(LEN(Table1[[#This Row],[Emp
ID]])=5,$Y$5,"")</f>
        <v/>
      </c>
      <c r="F48" s="16" t="str">
        <f>IF(LEN(Table1[[#This Row],[Emp
ID]])=5,$Y$5,"")</f>
        <v/>
      </c>
      <c r="G48" s="16"/>
      <c r="H48" s="16"/>
      <c r="I48" s="16"/>
      <c r="J48" s="16"/>
      <c r="K48" s="16"/>
      <c r="L48" s="15" t="str">
        <f>IF(LEN(Table1[[#This Row],[Emp
ID]])=5,$Y$5,"")</f>
        <v/>
      </c>
      <c r="M48" s="16" t="str">
        <f>IF(LEN(Table1[[#This Row],[Emp
ID]])=5,$Y$5,"")</f>
        <v/>
      </c>
      <c r="N48" s="16"/>
      <c r="O48" s="16"/>
      <c r="P48" s="16"/>
      <c r="Q48" s="16"/>
      <c r="R48" s="16"/>
      <c r="S48" s="15">
        <f>COUNTIF(Table1[[#This Row],[SAT
WK 1]:[FRI
WK 1]]:Table1[[#This Row],[SAT
WK 2]:[FRI
WK 2]], "TW")</f>
        <v>0</v>
      </c>
      <c r="T48" s="19"/>
      <c r="U48" s="13"/>
      <c r="V48" s="65"/>
      <c r="W48" s="65"/>
      <c r="X48" s="21"/>
      <c r="Y48" s="21"/>
      <c r="Z48" s="21"/>
    </row>
    <row r="49" spans="1:26" s="4" customFormat="1" x14ac:dyDescent="0.3">
      <c r="A49" s="60"/>
      <c r="B49" s="61"/>
      <c r="C49" s="61"/>
      <c r="D49" s="62"/>
      <c r="E49" s="15" t="str">
        <f>IF(LEN(Table1[[#This Row],[Emp
ID]])=5,$Y$5,"")</f>
        <v/>
      </c>
      <c r="F49" s="16" t="str">
        <f>IF(LEN(Table1[[#This Row],[Emp
ID]])=5,$Y$5,"")</f>
        <v/>
      </c>
      <c r="G49" s="16"/>
      <c r="H49" s="16"/>
      <c r="I49" s="16"/>
      <c r="J49" s="16"/>
      <c r="K49" s="16"/>
      <c r="L49" s="15" t="str">
        <f>IF(LEN(Table1[[#This Row],[Emp
ID]])=5,$Y$5,"")</f>
        <v/>
      </c>
      <c r="M49" s="16" t="str">
        <f>IF(LEN(Table1[[#This Row],[Emp
ID]])=5,$Y$5,"")</f>
        <v/>
      </c>
      <c r="N49" s="16"/>
      <c r="O49" s="16"/>
      <c r="P49" s="16"/>
      <c r="Q49" s="16"/>
      <c r="R49" s="16"/>
      <c r="S49" s="15">
        <f>COUNTIF(Table1[[#This Row],[SAT
WK 1]:[FRI
WK 1]]:Table1[[#This Row],[SAT
WK 2]:[FRI
WK 2]], "TW")</f>
        <v>0</v>
      </c>
      <c r="T49" s="19"/>
      <c r="U49" s="13"/>
      <c r="V49" s="65"/>
      <c r="W49" s="65"/>
      <c r="X49" s="21"/>
      <c r="Y49" s="21"/>
      <c r="Z49" s="21"/>
    </row>
    <row r="50" spans="1:26" s="4" customFormat="1" x14ac:dyDescent="0.3">
      <c r="A50" s="60"/>
      <c r="B50" s="61"/>
      <c r="C50" s="61"/>
      <c r="D50" s="62"/>
      <c r="E50" s="15" t="str">
        <f>IF(LEN(Table1[[#This Row],[Emp
ID]])=5,$Y$5,"")</f>
        <v/>
      </c>
      <c r="F50" s="16" t="str">
        <f>IF(LEN(Table1[[#This Row],[Emp
ID]])=5,$Y$5,"")</f>
        <v/>
      </c>
      <c r="G50" s="16"/>
      <c r="H50" s="16"/>
      <c r="I50" s="16"/>
      <c r="J50" s="16"/>
      <c r="K50" s="16"/>
      <c r="L50" s="15" t="str">
        <f>IF(LEN(Table1[[#This Row],[Emp
ID]])=5,$Y$5,"")</f>
        <v/>
      </c>
      <c r="M50" s="16" t="str">
        <f>IF(LEN(Table1[[#This Row],[Emp
ID]])=5,$Y$5,"")</f>
        <v/>
      </c>
      <c r="N50" s="16"/>
      <c r="O50" s="16"/>
      <c r="P50" s="16"/>
      <c r="Q50" s="16"/>
      <c r="R50" s="16"/>
      <c r="S50" s="15">
        <f>COUNTIF(Table1[[#This Row],[SAT
WK 1]:[FRI
WK 1]]:Table1[[#This Row],[SAT
WK 2]:[FRI
WK 2]], "TW")</f>
        <v>0</v>
      </c>
      <c r="T50" s="19"/>
      <c r="U50" s="13"/>
      <c r="V50" s="65"/>
      <c r="W50" s="65"/>
      <c r="X50" s="21"/>
      <c r="Y50" s="21"/>
      <c r="Z50" s="21"/>
    </row>
    <row r="51" spans="1:26" s="4" customFormat="1" x14ac:dyDescent="0.3">
      <c r="A51" s="60"/>
      <c r="B51" s="61"/>
      <c r="C51" s="61"/>
      <c r="D51" s="62"/>
      <c r="E51" s="15" t="str">
        <f>IF(LEN(Table1[[#This Row],[Emp
ID]])=5,$Y$5,"")</f>
        <v/>
      </c>
      <c r="F51" s="16" t="str">
        <f>IF(LEN(Table1[[#This Row],[Emp
ID]])=5,$Y$5,"")</f>
        <v/>
      </c>
      <c r="G51" s="16"/>
      <c r="H51" s="16"/>
      <c r="I51" s="16"/>
      <c r="J51" s="16"/>
      <c r="K51" s="16"/>
      <c r="L51" s="15" t="str">
        <f>IF(LEN(Table1[[#This Row],[Emp
ID]])=5,$Y$5,"")</f>
        <v/>
      </c>
      <c r="M51" s="16" t="str">
        <f>IF(LEN(Table1[[#This Row],[Emp
ID]])=5,$Y$5,"")</f>
        <v/>
      </c>
      <c r="N51" s="16"/>
      <c r="O51" s="16"/>
      <c r="P51" s="16"/>
      <c r="Q51" s="16"/>
      <c r="R51" s="16"/>
      <c r="S51" s="15">
        <f>COUNTIF(Table1[[#This Row],[SAT
WK 1]:[FRI
WK 1]]:Table1[[#This Row],[SAT
WK 2]:[FRI
WK 2]], "TW")</f>
        <v>0</v>
      </c>
      <c r="T51" s="19"/>
      <c r="U51" s="13"/>
      <c r="V51" s="65"/>
      <c r="W51" s="65"/>
      <c r="X51" s="21"/>
      <c r="Y51" s="21"/>
      <c r="Z51" s="21"/>
    </row>
    <row r="52" spans="1:26" x14ac:dyDescent="0.3">
      <c r="A52" s="63"/>
      <c r="B52" s="63"/>
      <c r="C52" s="63"/>
      <c r="D52" s="63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9"/>
      <c r="R52" s="9"/>
      <c r="S52" s="8"/>
    </row>
    <row r="53" spans="1:26" x14ac:dyDescent="0.3">
      <c r="A53" s="63"/>
      <c r="B53" s="63"/>
      <c r="C53" s="63"/>
      <c r="D53" s="63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/>
      <c r="R53" s="9"/>
      <c r="S53" s="8"/>
    </row>
    <row r="54" spans="1:26" x14ac:dyDescent="0.3">
      <c r="A54" s="63"/>
      <c r="B54" s="63"/>
      <c r="C54" s="63"/>
      <c r="D54" s="63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/>
      <c r="R54" s="9"/>
      <c r="S54" s="8"/>
    </row>
    <row r="55" spans="1:26" x14ac:dyDescent="0.3">
      <c r="A55" s="63"/>
      <c r="B55" s="63"/>
      <c r="C55" s="63"/>
      <c r="D55" s="63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/>
      <c r="R55" s="9"/>
      <c r="S55" s="8"/>
    </row>
    <row r="56" spans="1:26" x14ac:dyDescent="0.3">
      <c r="A56" s="63"/>
      <c r="B56" s="63"/>
      <c r="C56" s="63"/>
      <c r="D56" s="63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/>
      <c r="R56" s="9"/>
      <c r="S56" s="8"/>
    </row>
    <row r="57" spans="1:26" x14ac:dyDescent="0.3">
      <c r="A57" s="63"/>
      <c r="B57" s="63"/>
      <c r="C57" s="63"/>
      <c r="D57" s="63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9"/>
      <c r="R57" s="9"/>
      <c r="S57" s="8"/>
    </row>
    <row r="58" spans="1:26" x14ac:dyDescent="0.3">
      <c r="A58" s="63"/>
      <c r="B58" s="63"/>
      <c r="C58" s="63"/>
      <c r="D58" s="63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9"/>
      <c r="R58" s="9"/>
      <c r="S58" s="8"/>
    </row>
    <row r="59" spans="1:26" x14ac:dyDescent="0.3">
      <c r="A59" s="63"/>
      <c r="B59" s="63"/>
      <c r="C59" s="63"/>
      <c r="D59" s="63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9"/>
      <c r="R59" s="9"/>
      <c r="S59" s="8"/>
    </row>
    <row r="60" spans="1:26" x14ac:dyDescent="0.3">
      <c r="A60" s="63"/>
      <c r="B60" s="63"/>
      <c r="C60" s="63"/>
      <c r="D60" s="63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9"/>
      <c r="R60" s="9"/>
      <c r="S60" s="8"/>
    </row>
    <row r="61" spans="1:26" x14ac:dyDescent="0.3">
      <c r="A61" s="63"/>
      <c r="B61" s="63"/>
      <c r="C61" s="63"/>
      <c r="D61" s="63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9"/>
      <c r="R61" s="9"/>
      <c r="S61" s="8"/>
    </row>
    <row r="62" spans="1:26" x14ac:dyDescent="0.3">
      <c r="A62" s="63"/>
      <c r="B62" s="63"/>
      <c r="C62" s="63"/>
      <c r="D62" s="63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9"/>
      <c r="R62" s="9"/>
      <c r="S62" s="8"/>
    </row>
    <row r="63" spans="1:26" x14ac:dyDescent="0.3">
      <c r="A63" s="63"/>
      <c r="B63" s="63"/>
      <c r="C63" s="63"/>
      <c r="D63" s="63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9"/>
      <c r="R63" s="9"/>
      <c r="S63" s="8"/>
    </row>
    <row r="64" spans="1:26" x14ac:dyDescent="0.3">
      <c r="Q64" s="10"/>
      <c r="R64" s="10"/>
    </row>
    <row r="65" spans="17:18" x14ac:dyDescent="0.3">
      <c r="Q65" s="10"/>
      <c r="R65" s="10"/>
    </row>
    <row r="66" spans="17:18" x14ac:dyDescent="0.3">
      <c r="Q66" s="10"/>
      <c r="R66" s="10"/>
    </row>
    <row r="67" spans="17:18" x14ac:dyDescent="0.3">
      <c r="Q67" s="10"/>
      <c r="R67" s="10"/>
    </row>
    <row r="68" spans="17:18" x14ac:dyDescent="0.3">
      <c r="Q68" s="10"/>
      <c r="R68" s="10"/>
    </row>
    <row r="69" spans="17:18" x14ac:dyDescent="0.3">
      <c r="Q69" s="10"/>
      <c r="R69" s="10"/>
    </row>
    <row r="70" spans="17:18" x14ac:dyDescent="0.3">
      <c r="Q70" s="10"/>
      <c r="R70" s="10"/>
    </row>
    <row r="71" spans="17:18" x14ac:dyDescent="0.3">
      <c r="Q71" s="10"/>
      <c r="R71" s="10"/>
    </row>
    <row r="72" spans="17:18" x14ac:dyDescent="0.3">
      <c r="Q72" s="10"/>
      <c r="R72" s="10"/>
    </row>
    <row r="73" spans="17:18" x14ac:dyDescent="0.3">
      <c r="Q73" s="10"/>
      <c r="R73" s="10"/>
    </row>
    <row r="74" spans="17:18" x14ac:dyDescent="0.3">
      <c r="Q74" s="10"/>
      <c r="R74" s="10"/>
    </row>
    <row r="75" spans="17:18" x14ac:dyDescent="0.3">
      <c r="Q75" s="10"/>
      <c r="R75" s="10"/>
    </row>
    <row r="76" spans="17:18" x14ac:dyDescent="0.3">
      <c r="Q76" s="10"/>
      <c r="R76" s="10"/>
    </row>
    <row r="77" spans="17:18" x14ac:dyDescent="0.3">
      <c r="Q77" s="10"/>
      <c r="R77" s="10"/>
    </row>
    <row r="78" spans="17:18" x14ac:dyDescent="0.3">
      <c r="Q78" s="10"/>
      <c r="R78" s="10"/>
    </row>
    <row r="79" spans="17:18" x14ac:dyDescent="0.3">
      <c r="Q79" s="10"/>
      <c r="R79" s="10"/>
    </row>
    <row r="80" spans="17:18" x14ac:dyDescent="0.3">
      <c r="Q80" s="10"/>
      <c r="R80" s="10"/>
    </row>
    <row r="81" spans="17:18" x14ac:dyDescent="0.3">
      <c r="Q81" s="10"/>
      <c r="R81" s="10"/>
    </row>
    <row r="82" spans="17:18" x14ac:dyDescent="0.3">
      <c r="Q82" s="10"/>
      <c r="R82" s="10"/>
    </row>
    <row r="83" spans="17:18" x14ac:dyDescent="0.3">
      <c r="Q83" s="10"/>
      <c r="R83" s="10"/>
    </row>
    <row r="84" spans="17:18" x14ac:dyDescent="0.3">
      <c r="Q84" s="10"/>
      <c r="R84" s="10"/>
    </row>
    <row r="85" spans="17:18" x14ac:dyDescent="0.3">
      <c r="Q85" s="10"/>
      <c r="R85" s="10"/>
    </row>
    <row r="86" spans="17:18" x14ac:dyDescent="0.3">
      <c r="Q86" s="10"/>
      <c r="R86" s="10"/>
    </row>
    <row r="87" spans="17:18" x14ac:dyDescent="0.3">
      <c r="Q87" s="10"/>
      <c r="R87" s="10"/>
    </row>
    <row r="88" spans="17:18" x14ac:dyDescent="0.3">
      <c r="Q88" s="10"/>
      <c r="R88" s="10"/>
    </row>
    <row r="89" spans="17:18" x14ac:dyDescent="0.3">
      <c r="Q89" s="10"/>
      <c r="R89" s="10"/>
    </row>
    <row r="90" spans="17:18" x14ac:dyDescent="0.3">
      <c r="Q90" s="10"/>
      <c r="R90" s="10"/>
    </row>
    <row r="91" spans="17:18" x14ac:dyDescent="0.3">
      <c r="Q91" s="10"/>
      <c r="R91" s="10"/>
    </row>
    <row r="92" spans="17:18" x14ac:dyDescent="0.3">
      <c r="Q92" s="10"/>
      <c r="R92" s="10"/>
    </row>
    <row r="93" spans="17:18" x14ac:dyDescent="0.3">
      <c r="Q93" s="10"/>
      <c r="R93" s="10"/>
    </row>
    <row r="94" spans="17:18" x14ac:dyDescent="0.3">
      <c r="Q94" s="10"/>
      <c r="R94" s="10"/>
    </row>
    <row r="95" spans="17:18" x14ac:dyDescent="0.3">
      <c r="Q95" s="10"/>
      <c r="R95" s="10"/>
    </row>
    <row r="96" spans="17:18" x14ac:dyDescent="0.3">
      <c r="Q96" s="10"/>
      <c r="R96" s="10"/>
    </row>
    <row r="97" spans="17:18" x14ac:dyDescent="0.3">
      <c r="Q97" s="10"/>
      <c r="R97" s="10"/>
    </row>
    <row r="98" spans="17:18" x14ac:dyDescent="0.3">
      <c r="Q98" s="10"/>
      <c r="R98" s="10"/>
    </row>
    <row r="99" spans="17:18" x14ac:dyDescent="0.3">
      <c r="Q99" s="10"/>
      <c r="R99" s="10"/>
    </row>
    <row r="100" spans="17:18" x14ac:dyDescent="0.3">
      <c r="Q100" s="10"/>
      <c r="R100" s="10"/>
    </row>
    <row r="101" spans="17:18" x14ac:dyDescent="0.3">
      <c r="Q101" s="10"/>
      <c r="R101" s="10"/>
    </row>
    <row r="102" spans="17:18" x14ac:dyDescent="0.3">
      <c r="Q102" s="10"/>
      <c r="R102" s="10"/>
    </row>
    <row r="103" spans="17:18" x14ac:dyDescent="0.3">
      <c r="Q103" s="10"/>
      <c r="R103" s="10"/>
    </row>
    <row r="104" spans="17:18" x14ac:dyDescent="0.3">
      <c r="Q104" s="10"/>
      <c r="R104" s="10"/>
    </row>
    <row r="105" spans="17:18" x14ac:dyDescent="0.3">
      <c r="Q105" s="10"/>
      <c r="R105" s="10"/>
    </row>
    <row r="106" spans="17:18" x14ac:dyDescent="0.3">
      <c r="Q106" s="10"/>
      <c r="R106" s="10"/>
    </row>
    <row r="107" spans="17:18" x14ac:dyDescent="0.3">
      <c r="Q107" s="10"/>
      <c r="R107" s="10"/>
    </row>
    <row r="108" spans="17:18" x14ac:dyDescent="0.3">
      <c r="Q108" s="10"/>
      <c r="R108" s="10"/>
    </row>
    <row r="109" spans="17:18" x14ac:dyDescent="0.3">
      <c r="Q109" s="10"/>
      <c r="R109" s="10"/>
    </row>
    <row r="110" spans="17:18" x14ac:dyDescent="0.3">
      <c r="Q110" s="10"/>
      <c r="R110" s="10"/>
    </row>
    <row r="111" spans="17:18" x14ac:dyDescent="0.3">
      <c r="Q111" s="10"/>
      <c r="R111" s="10"/>
    </row>
    <row r="112" spans="17:18" x14ac:dyDescent="0.3">
      <c r="Q112" s="10"/>
      <c r="R112" s="10"/>
    </row>
    <row r="113" spans="17:18" x14ac:dyDescent="0.3">
      <c r="Q113" s="10"/>
      <c r="R113" s="10"/>
    </row>
    <row r="114" spans="17:18" x14ac:dyDescent="0.3">
      <c r="Q114" s="10"/>
      <c r="R114" s="10"/>
    </row>
    <row r="115" spans="17:18" x14ac:dyDescent="0.3">
      <c r="Q115" s="10"/>
      <c r="R115" s="10"/>
    </row>
    <row r="116" spans="17:18" x14ac:dyDescent="0.3">
      <c r="Q116" s="10"/>
      <c r="R116" s="10"/>
    </row>
    <row r="117" spans="17:18" x14ac:dyDescent="0.3">
      <c r="Q117" s="10"/>
      <c r="R117" s="10"/>
    </row>
    <row r="118" spans="17:18" x14ac:dyDescent="0.3">
      <c r="Q118" s="10"/>
      <c r="R118" s="10"/>
    </row>
    <row r="119" spans="17:18" x14ac:dyDescent="0.3">
      <c r="Q119" s="10"/>
      <c r="R119" s="10"/>
    </row>
    <row r="120" spans="17:18" x14ac:dyDescent="0.3">
      <c r="Q120" s="10"/>
      <c r="R120" s="10"/>
    </row>
    <row r="121" spans="17:18" x14ac:dyDescent="0.3">
      <c r="Q121" s="10"/>
      <c r="R121" s="10"/>
    </row>
    <row r="122" spans="17:18" x14ac:dyDescent="0.3">
      <c r="Q122" s="10"/>
      <c r="R122" s="10"/>
    </row>
    <row r="123" spans="17:18" x14ac:dyDescent="0.3">
      <c r="Q123" s="10"/>
      <c r="R123" s="10"/>
    </row>
    <row r="124" spans="17:18" x14ac:dyDescent="0.3">
      <c r="Q124" s="10"/>
      <c r="R124" s="10"/>
    </row>
    <row r="125" spans="17:18" x14ac:dyDescent="0.3">
      <c r="Q125" s="10"/>
      <c r="R125" s="10"/>
    </row>
    <row r="126" spans="17:18" x14ac:dyDescent="0.3">
      <c r="Q126" s="10"/>
      <c r="R126" s="10"/>
    </row>
    <row r="127" spans="17:18" x14ac:dyDescent="0.3">
      <c r="Q127" s="10"/>
      <c r="R127" s="10"/>
    </row>
    <row r="128" spans="17:18" x14ac:dyDescent="0.3">
      <c r="Q128" s="10"/>
      <c r="R128" s="10"/>
    </row>
    <row r="129" spans="17:18" x14ac:dyDescent="0.3">
      <c r="Q129" s="10"/>
      <c r="R129" s="10"/>
    </row>
    <row r="130" spans="17:18" x14ac:dyDescent="0.3">
      <c r="Q130" s="10"/>
      <c r="R130" s="10"/>
    </row>
    <row r="131" spans="17:18" x14ac:dyDescent="0.3">
      <c r="Q131" s="10"/>
      <c r="R131" s="10"/>
    </row>
    <row r="132" spans="17:18" x14ac:dyDescent="0.3">
      <c r="Q132" s="10"/>
      <c r="R132" s="10"/>
    </row>
    <row r="133" spans="17:18" x14ac:dyDescent="0.3">
      <c r="Q133" s="10"/>
      <c r="R133" s="10"/>
    </row>
    <row r="134" spans="17:18" x14ac:dyDescent="0.3">
      <c r="Q134" s="10"/>
      <c r="R134" s="10"/>
    </row>
    <row r="135" spans="17:18" x14ac:dyDescent="0.3">
      <c r="Q135" s="10"/>
      <c r="R135" s="10"/>
    </row>
    <row r="136" spans="17:18" x14ac:dyDescent="0.3">
      <c r="Q136" s="10"/>
      <c r="R136" s="10"/>
    </row>
    <row r="137" spans="17:18" x14ac:dyDescent="0.3">
      <c r="Q137" s="10"/>
      <c r="R137" s="10"/>
    </row>
    <row r="138" spans="17:18" x14ac:dyDescent="0.3">
      <c r="Q138" s="10"/>
      <c r="R138" s="10"/>
    </row>
    <row r="139" spans="17:18" x14ac:dyDescent="0.3">
      <c r="Q139" s="10"/>
      <c r="R139" s="10"/>
    </row>
    <row r="140" spans="17:18" x14ac:dyDescent="0.3">
      <c r="Q140" s="10"/>
      <c r="R140" s="10"/>
    </row>
    <row r="141" spans="17:18" x14ac:dyDescent="0.3">
      <c r="Q141" s="10"/>
      <c r="R141" s="10"/>
    </row>
    <row r="142" spans="17:18" x14ac:dyDescent="0.3">
      <c r="Q142" s="10"/>
      <c r="R142" s="10"/>
    </row>
    <row r="143" spans="17:18" x14ac:dyDescent="0.3">
      <c r="Q143" s="10"/>
      <c r="R143" s="10"/>
    </row>
    <row r="144" spans="17:18" x14ac:dyDescent="0.3">
      <c r="Q144" s="10"/>
      <c r="R144" s="10"/>
    </row>
    <row r="145" spans="17:18" x14ac:dyDescent="0.3">
      <c r="Q145" s="10"/>
      <c r="R145" s="10"/>
    </row>
    <row r="146" spans="17:18" x14ac:dyDescent="0.3">
      <c r="Q146" s="10"/>
      <c r="R146" s="10"/>
    </row>
    <row r="147" spans="17:18" x14ac:dyDescent="0.3">
      <c r="Q147" s="10"/>
      <c r="R147" s="10"/>
    </row>
    <row r="148" spans="17:18" x14ac:dyDescent="0.3">
      <c r="Q148" s="10"/>
      <c r="R148" s="10"/>
    </row>
    <row r="149" spans="17:18" x14ac:dyDescent="0.3">
      <c r="Q149" s="10"/>
      <c r="R149" s="10"/>
    </row>
    <row r="150" spans="17:18" x14ac:dyDescent="0.3">
      <c r="Q150" s="10"/>
      <c r="R150" s="10"/>
    </row>
    <row r="151" spans="17:18" x14ac:dyDescent="0.3">
      <c r="Q151" s="10"/>
      <c r="R151" s="10"/>
    </row>
    <row r="152" spans="17:18" x14ac:dyDescent="0.3">
      <c r="Q152" s="10"/>
      <c r="R152" s="10"/>
    </row>
    <row r="153" spans="17:18" x14ac:dyDescent="0.3">
      <c r="Q153" s="10"/>
      <c r="R153" s="10"/>
    </row>
    <row r="154" spans="17:18" x14ac:dyDescent="0.3">
      <c r="Q154" s="10"/>
      <c r="R154" s="10"/>
    </row>
    <row r="155" spans="17:18" x14ac:dyDescent="0.3">
      <c r="Q155" s="10"/>
      <c r="R155" s="10"/>
    </row>
    <row r="156" spans="17:18" x14ac:dyDescent="0.3">
      <c r="Q156" s="10"/>
      <c r="R156" s="10"/>
    </row>
    <row r="157" spans="17:18" x14ac:dyDescent="0.3">
      <c r="Q157" s="10"/>
      <c r="R157" s="10"/>
    </row>
    <row r="158" spans="17:18" x14ac:dyDescent="0.3">
      <c r="Q158" s="10"/>
      <c r="R158" s="10"/>
    </row>
    <row r="159" spans="17:18" x14ac:dyDescent="0.3">
      <c r="Q159" s="10"/>
      <c r="R159" s="10"/>
    </row>
    <row r="160" spans="17:18" x14ac:dyDescent="0.3">
      <c r="Q160" s="10"/>
      <c r="R160" s="10"/>
    </row>
    <row r="161" spans="17:18" x14ac:dyDescent="0.3">
      <c r="Q161" s="10"/>
      <c r="R161" s="10"/>
    </row>
    <row r="162" spans="17:18" x14ac:dyDescent="0.3">
      <c r="Q162" s="10"/>
      <c r="R162" s="10"/>
    </row>
    <row r="163" spans="17:18" x14ac:dyDescent="0.3">
      <c r="Q163" s="10"/>
      <c r="R163" s="10"/>
    </row>
    <row r="164" spans="17:18" x14ac:dyDescent="0.3">
      <c r="Q164" s="10"/>
      <c r="R164" s="10"/>
    </row>
    <row r="165" spans="17:18" x14ac:dyDescent="0.3">
      <c r="Q165" s="10"/>
      <c r="R165" s="10"/>
    </row>
    <row r="166" spans="17:18" x14ac:dyDescent="0.3">
      <c r="Q166" s="10"/>
      <c r="R166" s="10"/>
    </row>
    <row r="167" spans="17:18" x14ac:dyDescent="0.3">
      <c r="Q167" s="10"/>
      <c r="R167" s="10"/>
    </row>
    <row r="168" spans="17:18" x14ac:dyDescent="0.3">
      <c r="Q168" s="10"/>
      <c r="R168" s="10"/>
    </row>
    <row r="169" spans="17:18" x14ac:dyDescent="0.3">
      <c r="Q169" s="10"/>
      <c r="R169" s="10"/>
    </row>
    <row r="170" spans="17:18" x14ac:dyDescent="0.3">
      <c r="Q170" s="10"/>
      <c r="R170" s="10"/>
    </row>
    <row r="171" spans="17:18" x14ac:dyDescent="0.3">
      <c r="Q171" s="10"/>
      <c r="R171" s="10"/>
    </row>
    <row r="172" spans="17:18" x14ac:dyDescent="0.3">
      <c r="Q172" s="10"/>
      <c r="R172" s="10"/>
    </row>
    <row r="173" spans="17:18" x14ac:dyDescent="0.3">
      <c r="Q173" s="10"/>
      <c r="R173" s="10"/>
    </row>
    <row r="174" spans="17:18" x14ac:dyDescent="0.3">
      <c r="Q174" s="10"/>
      <c r="R174" s="10"/>
    </row>
    <row r="175" spans="17:18" x14ac:dyDescent="0.3">
      <c r="Q175" s="10"/>
      <c r="R175" s="10"/>
    </row>
    <row r="176" spans="17:18" x14ac:dyDescent="0.3">
      <c r="Q176" s="10"/>
      <c r="R176" s="10"/>
    </row>
    <row r="177" spans="17:18" x14ac:dyDescent="0.3">
      <c r="Q177" s="10"/>
      <c r="R177" s="10"/>
    </row>
    <row r="178" spans="17:18" x14ac:dyDescent="0.3">
      <c r="Q178" s="10"/>
      <c r="R178" s="10"/>
    </row>
    <row r="179" spans="17:18" x14ac:dyDescent="0.3">
      <c r="Q179" s="10"/>
      <c r="R179" s="10"/>
    </row>
    <row r="180" spans="17:18" x14ac:dyDescent="0.3">
      <c r="Q180" s="10"/>
      <c r="R180" s="10"/>
    </row>
    <row r="181" spans="17:18" x14ac:dyDescent="0.3">
      <c r="Q181" s="10"/>
      <c r="R181" s="10"/>
    </row>
    <row r="182" spans="17:18" x14ac:dyDescent="0.3">
      <c r="Q182" s="10"/>
      <c r="R182" s="10"/>
    </row>
    <row r="183" spans="17:18" x14ac:dyDescent="0.3">
      <c r="Q183" s="10"/>
      <c r="R183" s="10"/>
    </row>
    <row r="184" spans="17:18" x14ac:dyDescent="0.3">
      <c r="Q184" s="10"/>
      <c r="R184" s="10"/>
    </row>
    <row r="185" spans="17:18" x14ac:dyDescent="0.3">
      <c r="Q185" s="10"/>
      <c r="R185" s="10"/>
    </row>
    <row r="186" spans="17:18" x14ac:dyDescent="0.3">
      <c r="Q186" s="10"/>
      <c r="R186" s="10"/>
    </row>
    <row r="187" spans="17:18" x14ac:dyDescent="0.3">
      <c r="Q187" s="10"/>
      <c r="R187" s="10"/>
    </row>
    <row r="188" spans="17:18" x14ac:dyDescent="0.3">
      <c r="Q188" s="10"/>
      <c r="R188" s="10"/>
    </row>
    <row r="189" spans="17:18" x14ac:dyDescent="0.3">
      <c r="Q189" s="10"/>
      <c r="R189" s="10"/>
    </row>
    <row r="190" spans="17:18" x14ac:dyDescent="0.3">
      <c r="Q190" s="10"/>
      <c r="R190" s="10"/>
    </row>
    <row r="191" spans="17:18" x14ac:dyDescent="0.3">
      <c r="Q191" s="10"/>
      <c r="R191" s="10"/>
    </row>
    <row r="192" spans="17:18" x14ac:dyDescent="0.3">
      <c r="Q192" s="10"/>
      <c r="R192" s="10"/>
    </row>
    <row r="193" spans="17:18" x14ac:dyDescent="0.3">
      <c r="Q193" s="10"/>
      <c r="R193" s="10"/>
    </row>
    <row r="194" spans="17:18" x14ac:dyDescent="0.3">
      <c r="Q194" s="10"/>
      <c r="R194" s="10"/>
    </row>
    <row r="195" spans="17:18" x14ac:dyDescent="0.3">
      <c r="Q195" s="10"/>
      <c r="R195" s="10"/>
    </row>
    <row r="196" spans="17:18" x14ac:dyDescent="0.3">
      <c r="Q196" s="10"/>
      <c r="R196" s="10"/>
    </row>
    <row r="197" spans="17:18" x14ac:dyDescent="0.3">
      <c r="Q197" s="10"/>
      <c r="R197" s="10"/>
    </row>
    <row r="198" spans="17:18" x14ac:dyDescent="0.3">
      <c r="Q198" s="10"/>
      <c r="R198" s="10"/>
    </row>
    <row r="199" spans="17:18" x14ac:dyDescent="0.3">
      <c r="Q199" s="10"/>
      <c r="R199" s="10"/>
    </row>
    <row r="200" spans="17:18" x14ac:dyDescent="0.3">
      <c r="Q200" s="10"/>
      <c r="R200" s="10"/>
    </row>
    <row r="201" spans="17:18" x14ac:dyDescent="0.3">
      <c r="Q201" s="10"/>
      <c r="R201" s="10"/>
    </row>
    <row r="202" spans="17:18" x14ac:dyDescent="0.3">
      <c r="Q202" s="10"/>
      <c r="R202" s="10"/>
    </row>
    <row r="203" spans="17:18" x14ac:dyDescent="0.3">
      <c r="Q203" s="10"/>
      <c r="R203" s="10"/>
    </row>
    <row r="204" spans="17:18" x14ac:dyDescent="0.3">
      <c r="Q204" s="10"/>
      <c r="R204" s="10"/>
    </row>
    <row r="205" spans="17:18" x14ac:dyDescent="0.3">
      <c r="Q205" s="10"/>
      <c r="R205" s="10"/>
    </row>
    <row r="206" spans="17:18" x14ac:dyDescent="0.3">
      <c r="Q206" s="10"/>
      <c r="R206" s="10"/>
    </row>
    <row r="207" spans="17:18" x14ac:dyDescent="0.3">
      <c r="Q207" s="10"/>
      <c r="R207" s="10"/>
    </row>
    <row r="208" spans="17:18" x14ac:dyDescent="0.3">
      <c r="Q208" s="10"/>
      <c r="R208" s="10"/>
    </row>
    <row r="209" spans="17:18" x14ac:dyDescent="0.3">
      <c r="Q209" s="10"/>
      <c r="R209" s="10"/>
    </row>
    <row r="210" spans="17:18" x14ac:dyDescent="0.3">
      <c r="Q210" s="10"/>
      <c r="R210" s="10"/>
    </row>
    <row r="211" spans="17:18" x14ac:dyDescent="0.3">
      <c r="Q211" s="10"/>
      <c r="R211" s="10"/>
    </row>
    <row r="212" spans="17:18" x14ac:dyDescent="0.3">
      <c r="Q212" s="10"/>
      <c r="R212" s="10"/>
    </row>
    <row r="213" spans="17:18" x14ac:dyDescent="0.3">
      <c r="Q213" s="10"/>
      <c r="R213" s="10"/>
    </row>
    <row r="214" spans="17:18" x14ac:dyDescent="0.3">
      <c r="Q214" s="10"/>
      <c r="R214" s="10"/>
    </row>
    <row r="215" spans="17:18" x14ac:dyDescent="0.3">
      <c r="Q215" s="10"/>
      <c r="R215" s="10"/>
    </row>
    <row r="216" spans="17:18" x14ac:dyDescent="0.3">
      <c r="Q216" s="10"/>
      <c r="R216" s="10"/>
    </row>
    <row r="217" spans="17:18" x14ac:dyDescent="0.3">
      <c r="Q217" s="10"/>
      <c r="R217" s="10"/>
    </row>
    <row r="218" spans="17:18" x14ac:dyDescent="0.3">
      <c r="Q218" s="10"/>
      <c r="R218" s="10"/>
    </row>
    <row r="219" spans="17:18" x14ac:dyDescent="0.3">
      <c r="Q219" s="10"/>
      <c r="R219" s="10"/>
    </row>
    <row r="220" spans="17:18" x14ac:dyDescent="0.3">
      <c r="Q220" s="10"/>
      <c r="R220" s="10"/>
    </row>
    <row r="221" spans="17:18" x14ac:dyDescent="0.3">
      <c r="Q221" s="10"/>
      <c r="R221" s="10"/>
    </row>
    <row r="222" spans="17:18" x14ac:dyDescent="0.3">
      <c r="Q222" s="10"/>
      <c r="R222" s="10"/>
    </row>
    <row r="223" spans="17:18" x14ac:dyDescent="0.3">
      <c r="Q223" s="10"/>
      <c r="R223" s="10"/>
    </row>
    <row r="224" spans="17:18" x14ac:dyDescent="0.3">
      <c r="Q224" s="10"/>
      <c r="R224" s="10"/>
    </row>
    <row r="225" spans="17:18" x14ac:dyDescent="0.3">
      <c r="Q225" s="10"/>
      <c r="R225" s="10"/>
    </row>
    <row r="226" spans="17:18" x14ac:dyDescent="0.3">
      <c r="Q226" s="10"/>
      <c r="R226" s="10"/>
    </row>
    <row r="227" spans="17:18" x14ac:dyDescent="0.3">
      <c r="Q227" s="10"/>
      <c r="R227" s="10"/>
    </row>
    <row r="228" spans="17:18" x14ac:dyDescent="0.3">
      <c r="Q228" s="10"/>
      <c r="R228" s="10"/>
    </row>
    <row r="229" spans="17:18" x14ac:dyDescent="0.3">
      <c r="Q229" s="10"/>
      <c r="R229" s="10"/>
    </row>
    <row r="230" spans="17:18" x14ac:dyDescent="0.3">
      <c r="Q230" s="10"/>
      <c r="R230" s="10"/>
    </row>
    <row r="231" spans="17:18" x14ac:dyDescent="0.3">
      <c r="Q231" s="10"/>
      <c r="R231" s="10"/>
    </row>
    <row r="232" spans="17:18" x14ac:dyDescent="0.3">
      <c r="Q232" s="10"/>
      <c r="R232" s="10"/>
    </row>
    <row r="233" spans="17:18" x14ac:dyDescent="0.3">
      <c r="Q233" s="10"/>
      <c r="R233" s="10"/>
    </row>
    <row r="234" spans="17:18" x14ac:dyDescent="0.3">
      <c r="Q234" s="10"/>
      <c r="R234" s="10"/>
    </row>
    <row r="235" spans="17:18" x14ac:dyDescent="0.3">
      <c r="Q235" s="10"/>
      <c r="R235" s="10"/>
    </row>
    <row r="236" spans="17:18" x14ac:dyDescent="0.3">
      <c r="Q236" s="10"/>
      <c r="R236" s="10"/>
    </row>
    <row r="237" spans="17:18" x14ac:dyDescent="0.3">
      <c r="Q237" s="10"/>
      <c r="R237" s="10"/>
    </row>
    <row r="238" spans="17:18" x14ac:dyDescent="0.3">
      <c r="Q238" s="10"/>
      <c r="R238" s="10"/>
    </row>
    <row r="239" spans="17:18" x14ac:dyDescent="0.3">
      <c r="Q239" s="10"/>
      <c r="R239" s="10"/>
    </row>
    <row r="240" spans="17:18" x14ac:dyDescent="0.3">
      <c r="Q240" s="10"/>
      <c r="R240" s="10"/>
    </row>
    <row r="241" spans="17:18" x14ac:dyDescent="0.3">
      <c r="Q241" s="10"/>
      <c r="R241" s="10"/>
    </row>
    <row r="242" spans="17:18" x14ac:dyDescent="0.3">
      <c r="Q242" s="10"/>
      <c r="R242" s="10"/>
    </row>
    <row r="243" spans="17:18" x14ac:dyDescent="0.3">
      <c r="Q243" s="10"/>
      <c r="R243" s="10"/>
    </row>
    <row r="244" spans="17:18" x14ac:dyDescent="0.3">
      <c r="Q244" s="10"/>
      <c r="R244" s="10"/>
    </row>
    <row r="245" spans="17:18" x14ac:dyDescent="0.3">
      <c r="Q245" s="10"/>
      <c r="R245" s="10"/>
    </row>
    <row r="246" spans="17:18" x14ac:dyDescent="0.3">
      <c r="Q246" s="10"/>
      <c r="R246" s="10"/>
    </row>
    <row r="247" spans="17:18" x14ac:dyDescent="0.3">
      <c r="Q247" s="10"/>
      <c r="R247" s="10"/>
    </row>
    <row r="248" spans="17:18" x14ac:dyDescent="0.3">
      <c r="Q248" s="10"/>
      <c r="R248" s="10"/>
    </row>
    <row r="249" spans="17:18" x14ac:dyDescent="0.3">
      <c r="Q249" s="10"/>
      <c r="R249" s="10"/>
    </row>
    <row r="250" spans="17:18" x14ac:dyDescent="0.3">
      <c r="Q250" s="10"/>
      <c r="R250" s="10"/>
    </row>
    <row r="251" spans="17:18" x14ac:dyDescent="0.3">
      <c r="Q251" s="10"/>
      <c r="R251" s="10"/>
    </row>
    <row r="252" spans="17:18" x14ac:dyDescent="0.3">
      <c r="Q252" s="10"/>
      <c r="R252" s="10"/>
    </row>
    <row r="253" spans="17:18" x14ac:dyDescent="0.3">
      <c r="Q253" s="10"/>
      <c r="R253" s="10"/>
    </row>
    <row r="254" spans="17:18" x14ac:dyDescent="0.3">
      <c r="Q254" s="10"/>
      <c r="R254" s="10"/>
    </row>
    <row r="255" spans="17:18" x14ac:dyDescent="0.3">
      <c r="Q255" s="10"/>
      <c r="R255" s="10"/>
    </row>
    <row r="256" spans="17:18" x14ac:dyDescent="0.3">
      <c r="Q256" s="10"/>
      <c r="R256" s="10"/>
    </row>
    <row r="257" spans="17:18" x14ac:dyDescent="0.3">
      <c r="Q257" s="10"/>
      <c r="R257" s="10"/>
    </row>
    <row r="258" spans="17:18" x14ac:dyDescent="0.3">
      <c r="Q258" s="10"/>
      <c r="R258" s="10"/>
    </row>
    <row r="259" spans="17:18" x14ac:dyDescent="0.3">
      <c r="Q259" s="10"/>
      <c r="R259" s="10"/>
    </row>
    <row r="260" spans="17:18" x14ac:dyDescent="0.3">
      <c r="Q260" s="10"/>
      <c r="R260" s="10"/>
    </row>
    <row r="261" spans="17:18" x14ac:dyDescent="0.3">
      <c r="Q261" s="10"/>
      <c r="R261" s="10"/>
    </row>
    <row r="262" spans="17:18" x14ac:dyDescent="0.3">
      <c r="Q262" s="10"/>
      <c r="R262" s="10"/>
    </row>
    <row r="263" spans="17:18" x14ac:dyDescent="0.3">
      <c r="Q263" s="10"/>
      <c r="R263" s="10"/>
    </row>
    <row r="264" spans="17:18" x14ac:dyDescent="0.3">
      <c r="Q264" s="10"/>
      <c r="R264" s="10"/>
    </row>
    <row r="265" spans="17:18" x14ac:dyDescent="0.3">
      <c r="Q265" s="10"/>
      <c r="R265" s="10"/>
    </row>
    <row r="266" spans="17:18" x14ac:dyDescent="0.3">
      <c r="Q266" s="10"/>
      <c r="R266" s="10"/>
    </row>
    <row r="267" spans="17:18" x14ac:dyDescent="0.3">
      <c r="Q267" s="10"/>
      <c r="R267" s="10"/>
    </row>
    <row r="268" spans="17:18" x14ac:dyDescent="0.3">
      <c r="Q268" s="10"/>
      <c r="R268" s="10"/>
    </row>
    <row r="269" spans="17:18" x14ac:dyDescent="0.3">
      <c r="Q269" s="10"/>
      <c r="R269" s="10"/>
    </row>
    <row r="270" spans="17:18" x14ac:dyDescent="0.3">
      <c r="Q270" s="10"/>
      <c r="R270" s="10"/>
    </row>
    <row r="271" spans="17:18" x14ac:dyDescent="0.3">
      <c r="Q271" s="10"/>
      <c r="R271" s="10"/>
    </row>
    <row r="272" spans="17:18" x14ac:dyDescent="0.3">
      <c r="Q272" s="10"/>
      <c r="R272" s="10"/>
    </row>
    <row r="273" spans="17:18" x14ac:dyDescent="0.3">
      <c r="Q273" s="10"/>
      <c r="R273" s="10"/>
    </row>
    <row r="274" spans="17:18" x14ac:dyDescent="0.3">
      <c r="Q274" s="10"/>
      <c r="R274" s="10"/>
    </row>
    <row r="275" spans="17:18" x14ac:dyDescent="0.3">
      <c r="Q275" s="10"/>
      <c r="R275" s="10"/>
    </row>
    <row r="276" spans="17:18" x14ac:dyDescent="0.3">
      <c r="Q276" s="10"/>
      <c r="R276" s="10"/>
    </row>
    <row r="277" spans="17:18" x14ac:dyDescent="0.3">
      <c r="Q277" s="10"/>
      <c r="R277" s="10"/>
    </row>
    <row r="278" spans="17:18" x14ac:dyDescent="0.3">
      <c r="Q278" s="10"/>
      <c r="R278" s="10"/>
    </row>
    <row r="279" spans="17:18" x14ac:dyDescent="0.3">
      <c r="Q279" s="10"/>
      <c r="R279" s="10"/>
    </row>
    <row r="280" spans="17:18" x14ac:dyDescent="0.3">
      <c r="Q280" s="10"/>
      <c r="R280" s="10"/>
    </row>
    <row r="281" spans="17:18" x14ac:dyDescent="0.3">
      <c r="Q281" s="10"/>
      <c r="R281" s="10"/>
    </row>
    <row r="282" spans="17:18" x14ac:dyDescent="0.3">
      <c r="Q282" s="10"/>
      <c r="R282" s="10"/>
    </row>
    <row r="283" spans="17:18" x14ac:dyDescent="0.3">
      <c r="Q283" s="10"/>
      <c r="R283" s="10"/>
    </row>
    <row r="284" spans="17:18" x14ac:dyDescent="0.3">
      <c r="Q284" s="10"/>
      <c r="R284" s="10"/>
    </row>
    <row r="285" spans="17:18" x14ac:dyDescent="0.3">
      <c r="Q285" s="10"/>
      <c r="R285" s="10"/>
    </row>
    <row r="286" spans="17:18" x14ac:dyDescent="0.3">
      <c r="Q286" s="10"/>
      <c r="R286" s="10"/>
    </row>
    <row r="287" spans="17:18" x14ac:dyDescent="0.3">
      <c r="Q287" s="10"/>
      <c r="R287" s="10"/>
    </row>
    <row r="288" spans="17:18" x14ac:dyDescent="0.3">
      <c r="Q288" s="10"/>
      <c r="R288" s="10"/>
    </row>
    <row r="289" spans="17:18" x14ac:dyDescent="0.3">
      <c r="Q289" s="10"/>
      <c r="R289" s="10"/>
    </row>
    <row r="290" spans="17:18" x14ac:dyDescent="0.3">
      <c r="Q290" s="10"/>
      <c r="R290" s="10"/>
    </row>
    <row r="291" spans="17:18" x14ac:dyDescent="0.3">
      <c r="Q291" s="10"/>
      <c r="R291" s="10"/>
    </row>
    <row r="292" spans="17:18" x14ac:dyDescent="0.3">
      <c r="Q292" s="10"/>
      <c r="R292" s="10"/>
    </row>
    <row r="293" spans="17:18" x14ac:dyDescent="0.3">
      <c r="Q293" s="10"/>
      <c r="R293" s="10"/>
    </row>
    <row r="294" spans="17:18" x14ac:dyDescent="0.3">
      <c r="Q294" s="10"/>
      <c r="R294" s="10"/>
    </row>
    <row r="295" spans="17:18" x14ac:dyDescent="0.3">
      <c r="Q295" s="10"/>
      <c r="R295" s="10"/>
    </row>
    <row r="296" spans="17:18" x14ac:dyDescent="0.3">
      <c r="Q296" s="10"/>
      <c r="R296" s="10"/>
    </row>
    <row r="297" spans="17:18" x14ac:dyDescent="0.3">
      <c r="Q297" s="10"/>
      <c r="R297" s="10"/>
    </row>
    <row r="298" spans="17:18" x14ac:dyDescent="0.3">
      <c r="Q298" s="10"/>
      <c r="R298" s="10"/>
    </row>
    <row r="299" spans="17:18" x14ac:dyDescent="0.3">
      <c r="Q299" s="10"/>
      <c r="R299" s="10"/>
    </row>
    <row r="300" spans="17:18" x14ac:dyDescent="0.3">
      <c r="Q300" s="10"/>
      <c r="R300" s="10"/>
    </row>
    <row r="301" spans="17:18" x14ac:dyDescent="0.3">
      <c r="Q301" s="10"/>
      <c r="R301" s="10"/>
    </row>
    <row r="302" spans="17:18" x14ac:dyDescent="0.3">
      <c r="Q302" s="10"/>
      <c r="R302" s="10"/>
    </row>
    <row r="303" spans="17:18" x14ac:dyDescent="0.3">
      <c r="Q303" s="10"/>
      <c r="R303" s="10"/>
    </row>
    <row r="304" spans="17:18" x14ac:dyDescent="0.3">
      <c r="Q304" s="10"/>
      <c r="R304" s="10"/>
    </row>
    <row r="305" spans="17:18" x14ac:dyDescent="0.3">
      <c r="Q305" s="10"/>
      <c r="R305" s="10"/>
    </row>
    <row r="306" spans="17:18" x14ac:dyDescent="0.3">
      <c r="Q306" s="10"/>
      <c r="R306" s="10"/>
    </row>
    <row r="307" spans="17:18" x14ac:dyDescent="0.3">
      <c r="Q307" s="10"/>
      <c r="R307" s="10"/>
    </row>
    <row r="308" spans="17:18" x14ac:dyDescent="0.3">
      <c r="Q308" s="10"/>
      <c r="R308" s="10"/>
    </row>
    <row r="309" spans="17:18" x14ac:dyDescent="0.3">
      <c r="Q309" s="10"/>
      <c r="R309" s="10"/>
    </row>
    <row r="310" spans="17:18" x14ac:dyDescent="0.3">
      <c r="Q310" s="10"/>
      <c r="R310" s="10"/>
    </row>
    <row r="311" spans="17:18" x14ac:dyDescent="0.3">
      <c r="Q311" s="10"/>
      <c r="R311" s="10"/>
    </row>
    <row r="312" spans="17:18" x14ac:dyDescent="0.3">
      <c r="Q312" s="10"/>
      <c r="R312" s="10"/>
    </row>
    <row r="313" spans="17:18" x14ac:dyDescent="0.3">
      <c r="Q313" s="10"/>
      <c r="R313" s="10"/>
    </row>
    <row r="314" spans="17:18" x14ac:dyDescent="0.3">
      <c r="Q314" s="10"/>
      <c r="R314" s="10"/>
    </row>
    <row r="315" spans="17:18" x14ac:dyDescent="0.3">
      <c r="Q315" s="10"/>
      <c r="R315" s="10"/>
    </row>
    <row r="316" spans="17:18" x14ac:dyDescent="0.3">
      <c r="Q316" s="10"/>
      <c r="R316" s="10"/>
    </row>
    <row r="317" spans="17:18" x14ac:dyDescent="0.3">
      <c r="Q317" s="10"/>
      <c r="R317" s="10"/>
    </row>
    <row r="318" spans="17:18" x14ac:dyDescent="0.3">
      <c r="Q318" s="10"/>
      <c r="R318" s="10"/>
    </row>
    <row r="319" spans="17:18" x14ac:dyDescent="0.3">
      <c r="Q319" s="10"/>
      <c r="R319" s="10"/>
    </row>
    <row r="320" spans="17:18" x14ac:dyDescent="0.3">
      <c r="Q320" s="10"/>
      <c r="R320" s="10"/>
    </row>
    <row r="321" spans="17:18" x14ac:dyDescent="0.3">
      <c r="Q321" s="10"/>
      <c r="R321" s="10"/>
    </row>
    <row r="322" spans="17:18" x14ac:dyDescent="0.3">
      <c r="Q322" s="10"/>
      <c r="R322" s="10"/>
    </row>
    <row r="323" spans="17:18" x14ac:dyDescent="0.3">
      <c r="Q323" s="10"/>
      <c r="R323" s="10"/>
    </row>
    <row r="324" spans="17:18" x14ac:dyDescent="0.3">
      <c r="Q324" s="10"/>
      <c r="R324" s="10"/>
    </row>
    <row r="325" spans="17:18" x14ac:dyDescent="0.3">
      <c r="Q325" s="10"/>
      <c r="R325" s="10"/>
    </row>
    <row r="326" spans="17:18" x14ac:dyDescent="0.3">
      <c r="Q326" s="10"/>
      <c r="R326" s="10"/>
    </row>
    <row r="327" spans="17:18" x14ac:dyDescent="0.3">
      <c r="Q327" s="10"/>
      <c r="R327" s="10"/>
    </row>
    <row r="328" spans="17:18" x14ac:dyDescent="0.3">
      <c r="Q328" s="10"/>
      <c r="R328" s="10"/>
    </row>
    <row r="329" spans="17:18" x14ac:dyDescent="0.3">
      <c r="Q329" s="10"/>
      <c r="R329" s="10"/>
    </row>
    <row r="330" spans="17:18" x14ac:dyDescent="0.3">
      <c r="Q330" s="10"/>
      <c r="R330" s="10"/>
    </row>
    <row r="331" spans="17:18" x14ac:dyDescent="0.3">
      <c r="Q331" s="10"/>
      <c r="R331" s="10"/>
    </row>
    <row r="332" spans="17:18" x14ac:dyDescent="0.3">
      <c r="Q332" s="10"/>
      <c r="R332" s="10"/>
    </row>
    <row r="333" spans="17:18" x14ac:dyDescent="0.3">
      <c r="Q333" s="10"/>
      <c r="R333" s="10"/>
    </row>
    <row r="334" spans="17:18" x14ac:dyDescent="0.3">
      <c r="Q334" s="10"/>
      <c r="R334" s="10"/>
    </row>
    <row r="335" spans="17:18" x14ac:dyDescent="0.3">
      <c r="Q335" s="10"/>
      <c r="R335" s="10"/>
    </row>
    <row r="336" spans="17:18" x14ac:dyDescent="0.3">
      <c r="Q336" s="10"/>
      <c r="R336" s="10"/>
    </row>
    <row r="337" spans="17:18" x14ac:dyDescent="0.3">
      <c r="Q337" s="10"/>
      <c r="R337" s="10"/>
    </row>
    <row r="338" spans="17:18" x14ac:dyDescent="0.3">
      <c r="Q338" s="10"/>
      <c r="R338" s="10"/>
    </row>
    <row r="339" spans="17:18" x14ac:dyDescent="0.3">
      <c r="Q339" s="10"/>
      <c r="R339" s="10"/>
    </row>
    <row r="340" spans="17:18" x14ac:dyDescent="0.3">
      <c r="Q340" s="10"/>
      <c r="R340" s="10"/>
    </row>
    <row r="341" spans="17:18" x14ac:dyDescent="0.3">
      <c r="Q341" s="10"/>
      <c r="R341" s="10"/>
    </row>
    <row r="342" spans="17:18" x14ac:dyDescent="0.3">
      <c r="Q342" s="10"/>
      <c r="R342" s="10"/>
    </row>
    <row r="343" spans="17:18" x14ac:dyDescent="0.3">
      <c r="Q343" s="10"/>
      <c r="R343" s="10"/>
    </row>
    <row r="344" spans="17:18" x14ac:dyDescent="0.3">
      <c r="Q344" s="10"/>
      <c r="R344" s="10"/>
    </row>
    <row r="345" spans="17:18" x14ac:dyDescent="0.3">
      <c r="Q345" s="10"/>
      <c r="R345" s="10"/>
    </row>
    <row r="346" spans="17:18" x14ac:dyDescent="0.3">
      <c r="Q346" s="10"/>
      <c r="R346" s="10"/>
    </row>
    <row r="347" spans="17:18" x14ac:dyDescent="0.3">
      <c r="Q347" s="10"/>
      <c r="R347" s="10"/>
    </row>
    <row r="348" spans="17:18" x14ac:dyDescent="0.3">
      <c r="Q348" s="10"/>
      <c r="R348" s="10"/>
    </row>
    <row r="349" spans="17:18" x14ac:dyDescent="0.3">
      <c r="Q349" s="10"/>
      <c r="R349" s="10"/>
    </row>
    <row r="350" spans="17:18" x14ac:dyDescent="0.3">
      <c r="Q350" s="10"/>
      <c r="R350" s="10"/>
    </row>
    <row r="351" spans="17:18" x14ac:dyDescent="0.3">
      <c r="Q351" s="10"/>
      <c r="R351" s="10"/>
    </row>
    <row r="352" spans="17:18" x14ac:dyDescent="0.3">
      <c r="Q352" s="10"/>
      <c r="R352" s="10"/>
    </row>
    <row r="353" spans="17:18" x14ac:dyDescent="0.3">
      <c r="Q353" s="10"/>
      <c r="R353" s="10"/>
    </row>
    <row r="354" spans="17:18" x14ac:dyDescent="0.3">
      <c r="Q354" s="10"/>
      <c r="R354" s="10"/>
    </row>
    <row r="355" spans="17:18" x14ac:dyDescent="0.3">
      <c r="Q355" s="10"/>
      <c r="R355" s="10"/>
    </row>
    <row r="356" spans="17:18" x14ac:dyDescent="0.3">
      <c r="Q356" s="10"/>
      <c r="R356" s="10"/>
    </row>
    <row r="357" spans="17:18" x14ac:dyDescent="0.3">
      <c r="Q357" s="10"/>
      <c r="R357" s="10"/>
    </row>
    <row r="358" spans="17:18" x14ac:dyDescent="0.3">
      <c r="Q358" s="10"/>
      <c r="R358" s="10"/>
    </row>
    <row r="359" spans="17:18" x14ac:dyDescent="0.3">
      <c r="Q359" s="10"/>
      <c r="R359" s="10"/>
    </row>
    <row r="360" spans="17:18" x14ac:dyDescent="0.3">
      <c r="Q360" s="10"/>
      <c r="R360" s="10"/>
    </row>
    <row r="361" spans="17:18" x14ac:dyDescent="0.3">
      <c r="Q361" s="10"/>
      <c r="R361" s="10"/>
    </row>
    <row r="362" spans="17:18" x14ac:dyDescent="0.3">
      <c r="Q362" s="10"/>
      <c r="R362" s="10"/>
    </row>
    <row r="363" spans="17:18" x14ac:dyDescent="0.3">
      <c r="Q363" s="10"/>
      <c r="R363" s="10"/>
    </row>
    <row r="364" spans="17:18" x14ac:dyDescent="0.3">
      <c r="Q364" s="10"/>
      <c r="R364" s="10"/>
    </row>
    <row r="365" spans="17:18" x14ac:dyDescent="0.3">
      <c r="Q365" s="10"/>
      <c r="R365" s="10"/>
    </row>
    <row r="366" spans="17:18" x14ac:dyDescent="0.3">
      <c r="Q366" s="10"/>
      <c r="R366" s="10"/>
    </row>
    <row r="367" spans="17:18" x14ac:dyDescent="0.3">
      <c r="Q367" s="10"/>
      <c r="R367" s="10"/>
    </row>
    <row r="368" spans="17:18" x14ac:dyDescent="0.3">
      <c r="Q368" s="10"/>
      <c r="R368" s="10"/>
    </row>
    <row r="369" spans="17:18" x14ac:dyDescent="0.3">
      <c r="Q369" s="10"/>
      <c r="R369" s="10"/>
    </row>
    <row r="370" spans="17:18" x14ac:dyDescent="0.3">
      <c r="Q370" s="10"/>
      <c r="R370" s="10"/>
    </row>
    <row r="371" spans="17:18" x14ac:dyDescent="0.3">
      <c r="Q371" s="10"/>
      <c r="R371" s="10"/>
    </row>
    <row r="372" spans="17:18" x14ac:dyDescent="0.3">
      <c r="Q372" s="10"/>
      <c r="R372" s="10"/>
    </row>
    <row r="373" spans="17:18" x14ac:dyDescent="0.3">
      <c r="Q373" s="10"/>
      <c r="R373" s="10"/>
    </row>
    <row r="374" spans="17:18" x14ac:dyDescent="0.3">
      <c r="Q374" s="10"/>
      <c r="R374" s="10"/>
    </row>
    <row r="375" spans="17:18" x14ac:dyDescent="0.3">
      <c r="Q375" s="10"/>
      <c r="R375" s="10"/>
    </row>
    <row r="376" spans="17:18" x14ac:dyDescent="0.3">
      <c r="Q376" s="10"/>
      <c r="R376" s="10"/>
    </row>
    <row r="377" spans="17:18" x14ac:dyDescent="0.3">
      <c r="Q377" s="10"/>
      <c r="R377" s="10"/>
    </row>
    <row r="378" spans="17:18" x14ac:dyDescent="0.3">
      <c r="Q378" s="10"/>
      <c r="R378" s="10"/>
    </row>
    <row r="379" spans="17:18" x14ac:dyDescent="0.3">
      <c r="Q379" s="10"/>
      <c r="R379" s="10"/>
    </row>
    <row r="380" spans="17:18" x14ac:dyDescent="0.3">
      <c r="Q380" s="10"/>
      <c r="R380" s="10"/>
    </row>
    <row r="381" spans="17:18" x14ac:dyDescent="0.3">
      <c r="Q381" s="10"/>
      <c r="R381" s="10"/>
    </row>
    <row r="382" spans="17:18" x14ac:dyDescent="0.3">
      <c r="Q382" s="10"/>
      <c r="R382" s="10"/>
    </row>
    <row r="383" spans="17:18" x14ac:dyDescent="0.3">
      <c r="Q383" s="10"/>
      <c r="R383" s="10"/>
    </row>
    <row r="384" spans="17:18" x14ac:dyDescent="0.3">
      <c r="Q384" s="10"/>
      <c r="R384" s="10"/>
    </row>
    <row r="385" spans="17:18" x14ac:dyDescent="0.3">
      <c r="Q385" s="10"/>
      <c r="R385" s="10"/>
    </row>
    <row r="386" spans="17:18" x14ac:dyDescent="0.3">
      <c r="Q386" s="10"/>
      <c r="R386" s="10"/>
    </row>
    <row r="387" spans="17:18" x14ac:dyDescent="0.3">
      <c r="Q387" s="10"/>
      <c r="R387" s="10"/>
    </row>
    <row r="388" spans="17:18" x14ac:dyDescent="0.3">
      <c r="Q388" s="10"/>
      <c r="R388" s="10"/>
    </row>
    <row r="389" spans="17:18" x14ac:dyDescent="0.3">
      <c r="Q389" s="10"/>
      <c r="R389" s="10"/>
    </row>
    <row r="390" spans="17:18" x14ac:dyDescent="0.3">
      <c r="Q390" s="10"/>
      <c r="R390" s="10"/>
    </row>
    <row r="391" spans="17:18" x14ac:dyDescent="0.3">
      <c r="Q391" s="10"/>
      <c r="R391" s="10"/>
    </row>
    <row r="392" spans="17:18" x14ac:dyDescent="0.3">
      <c r="Q392" s="10"/>
      <c r="R392" s="10"/>
    </row>
    <row r="393" spans="17:18" x14ac:dyDescent="0.3">
      <c r="Q393" s="10"/>
      <c r="R393" s="10"/>
    </row>
    <row r="394" spans="17:18" x14ac:dyDescent="0.3">
      <c r="Q394" s="10"/>
      <c r="R394" s="10"/>
    </row>
    <row r="395" spans="17:18" x14ac:dyDescent="0.3">
      <c r="Q395" s="10"/>
      <c r="R395" s="10"/>
    </row>
    <row r="396" spans="17:18" x14ac:dyDescent="0.3">
      <c r="Q396" s="10"/>
      <c r="R396" s="10"/>
    </row>
    <row r="397" spans="17:18" x14ac:dyDescent="0.3">
      <c r="Q397" s="10"/>
      <c r="R397" s="10"/>
    </row>
    <row r="398" spans="17:18" x14ac:dyDescent="0.3">
      <c r="Q398" s="10"/>
      <c r="R398" s="10"/>
    </row>
    <row r="399" spans="17:18" x14ac:dyDescent="0.3">
      <c r="Q399" s="10"/>
      <c r="R399" s="10"/>
    </row>
    <row r="400" spans="17:18" x14ac:dyDescent="0.3">
      <c r="Q400" s="10"/>
      <c r="R400" s="10"/>
    </row>
    <row r="401" spans="17:18" x14ac:dyDescent="0.3">
      <c r="Q401" s="10"/>
      <c r="R401" s="10"/>
    </row>
    <row r="402" spans="17:18" x14ac:dyDescent="0.3">
      <c r="Q402" s="10"/>
      <c r="R402" s="10"/>
    </row>
    <row r="403" spans="17:18" x14ac:dyDescent="0.3">
      <c r="Q403" s="10"/>
      <c r="R403" s="10"/>
    </row>
    <row r="404" spans="17:18" x14ac:dyDescent="0.3">
      <c r="Q404" s="10"/>
      <c r="R404" s="10"/>
    </row>
    <row r="405" spans="17:18" x14ac:dyDescent="0.3">
      <c r="Q405" s="10"/>
      <c r="R405" s="10"/>
    </row>
    <row r="406" spans="17:18" x14ac:dyDescent="0.3">
      <c r="Q406" s="10"/>
      <c r="R406" s="10"/>
    </row>
    <row r="407" spans="17:18" x14ac:dyDescent="0.3">
      <c r="Q407" s="10"/>
      <c r="R407" s="10"/>
    </row>
    <row r="408" spans="17:18" x14ac:dyDescent="0.3">
      <c r="Q408" s="10"/>
      <c r="R408" s="10"/>
    </row>
    <row r="409" spans="17:18" x14ac:dyDescent="0.3">
      <c r="Q409" s="10"/>
      <c r="R409" s="10"/>
    </row>
    <row r="410" spans="17:18" x14ac:dyDescent="0.3">
      <c r="Q410" s="10"/>
      <c r="R410" s="10"/>
    </row>
    <row r="411" spans="17:18" x14ac:dyDescent="0.3">
      <c r="Q411" s="10"/>
      <c r="R411" s="10"/>
    </row>
    <row r="412" spans="17:18" x14ac:dyDescent="0.3">
      <c r="Q412" s="10"/>
      <c r="R412" s="10"/>
    </row>
    <row r="413" spans="17:18" x14ac:dyDescent="0.3">
      <c r="Q413" s="10"/>
      <c r="R413" s="10"/>
    </row>
    <row r="414" spans="17:18" x14ac:dyDescent="0.3">
      <c r="Q414" s="10"/>
      <c r="R414" s="10"/>
    </row>
    <row r="415" spans="17:18" x14ac:dyDescent="0.3">
      <c r="Q415" s="10"/>
      <c r="R415" s="10"/>
    </row>
    <row r="416" spans="17:18" x14ac:dyDescent="0.3">
      <c r="Q416" s="10"/>
      <c r="R416" s="10"/>
    </row>
    <row r="417" spans="17:18" x14ac:dyDescent="0.3">
      <c r="Q417" s="10"/>
      <c r="R417" s="10"/>
    </row>
    <row r="418" spans="17:18" x14ac:dyDescent="0.3">
      <c r="Q418" s="10"/>
      <c r="R418" s="10"/>
    </row>
    <row r="419" spans="17:18" x14ac:dyDescent="0.3">
      <c r="Q419" s="10"/>
      <c r="R419" s="10"/>
    </row>
    <row r="420" spans="17:18" x14ac:dyDescent="0.3">
      <c r="Q420" s="10"/>
      <c r="R420" s="10"/>
    </row>
    <row r="421" spans="17:18" x14ac:dyDescent="0.3">
      <c r="Q421" s="10"/>
      <c r="R421" s="10"/>
    </row>
    <row r="422" spans="17:18" x14ac:dyDescent="0.3">
      <c r="Q422" s="10"/>
      <c r="R422" s="10"/>
    </row>
    <row r="423" spans="17:18" x14ac:dyDescent="0.3">
      <c r="Q423" s="10"/>
      <c r="R423" s="10"/>
    </row>
    <row r="424" spans="17:18" x14ac:dyDescent="0.3">
      <c r="Q424" s="10"/>
      <c r="R424" s="10"/>
    </row>
    <row r="425" spans="17:18" x14ac:dyDescent="0.3">
      <c r="Q425" s="10"/>
      <c r="R425" s="10"/>
    </row>
    <row r="426" spans="17:18" x14ac:dyDescent="0.3">
      <c r="Q426" s="10"/>
      <c r="R426" s="10"/>
    </row>
    <row r="427" spans="17:18" x14ac:dyDescent="0.3">
      <c r="Q427" s="10"/>
      <c r="R427" s="10"/>
    </row>
    <row r="428" spans="17:18" x14ac:dyDescent="0.3">
      <c r="Q428" s="10"/>
      <c r="R428" s="10"/>
    </row>
    <row r="429" spans="17:18" x14ac:dyDescent="0.3">
      <c r="Q429" s="10"/>
      <c r="R429" s="10"/>
    </row>
    <row r="430" spans="17:18" x14ac:dyDescent="0.3">
      <c r="Q430" s="10"/>
      <c r="R430" s="10"/>
    </row>
    <row r="431" spans="17:18" x14ac:dyDescent="0.3">
      <c r="Q431" s="10"/>
      <c r="R431" s="10"/>
    </row>
    <row r="432" spans="17:18" x14ac:dyDescent="0.3">
      <c r="Q432" s="10"/>
      <c r="R432" s="10"/>
    </row>
    <row r="433" spans="17:18" x14ac:dyDescent="0.3">
      <c r="Q433" s="10"/>
      <c r="R433" s="10"/>
    </row>
    <row r="434" spans="17:18" x14ac:dyDescent="0.3">
      <c r="Q434" s="10"/>
      <c r="R434" s="10"/>
    </row>
    <row r="435" spans="17:18" x14ac:dyDescent="0.3">
      <c r="Q435" s="10"/>
      <c r="R435" s="10"/>
    </row>
    <row r="436" spans="17:18" x14ac:dyDescent="0.3">
      <c r="Q436" s="10"/>
      <c r="R436" s="10"/>
    </row>
    <row r="437" spans="17:18" x14ac:dyDescent="0.3">
      <c r="Q437" s="10"/>
      <c r="R437" s="10"/>
    </row>
    <row r="438" spans="17:18" x14ac:dyDescent="0.3">
      <c r="Q438" s="10"/>
      <c r="R438" s="10"/>
    </row>
    <row r="439" spans="17:18" x14ac:dyDescent="0.3">
      <c r="Q439" s="10"/>
      <c r="R439" s="10"/>
    </row>
    <row r="440" spans="17:18" x14ac:dyDescent="0.3">
      <c r="Q440" s="10"/>
      <c r="R440" s="10"/>
    </row>
    <row r="441" spans="17:18" x14ac:dyDescent="0.3">
      <c r="Q441" s="10"/>
      <c r="R441" s="10"/>
    </row>
    <row r="442" spans="17:18" x14ac:dyDescent="0.3">
      <c r="Q442" s="10"/>
      <c r="R442" s="10"/>
    </row>
    <row r="443" spans="17:18" x14ac:dyDescent="0.3">
      <c r="Q443" s="10"/>
      <c r="R443" s="10"/>
    </row>
    <row r="444" spans="17:18" x14ac:dyDescent="0.3">
      <c r="Q444" s="10"/>
      <c r="R444" s="10"/>
    </row>
    <row r="445" spans="17:18" x14ac:dyDescent="0.3">
      <c r="Q445" s="10"/>
      <c r="R445" s="10"/>
    </row>
    <row r="446" spans="17:18" x14ac:dyDescent="0.3">
      <c r="Q446" s="10"/>
      <c r="R446" s="10"/>
    </row>
    <row r="447" spans="17:18" x14ac:dyDescent="0.3">
      <c r="Q447" s="10"/>
      <c r="R447" s="10"/>
    </row>
    <row r="448" spans="17:18" x14ac:dyDescent="0.3">
      <c r="Q448" s="10"/>
      <c r="R448" s="10"/>
    </row>
    <row r="449" spans="17:18" x14ac:dyDescent="0.3">
      <c r="Q449" s="10"/>
      <c r="R449" s="10"/>
    </row>
    <row r="450" spans="17:18" x14ac:dyDescent="0.3">
      <c r="Q450" s="10"/>
      <c r="R450" s="10"/>
    </row>
    <row r="451" spans="17:18" x14ac:dyDescent="0.3">
      <c r="Q451" s="10"/>
      <c r="R451" s="10"/>
    </row>
    <row r="452" spans="17:18" x14ac:dyDescent="0.3">
      <c r="Q452" s="10"/>
      <c r="R452" s="10"/>
    </row>
    <row r="453" spans="17:18" x14ac:dyDescent="0.3">
      <c r="Q453" s="10"/>
      <c r="R453" s="10"/>
    </row>
    <row r="454" spans="17:18" x14ac:dyDescent="0.3">
      <c r="Q454" s="10"/>
      <c r="R454" s="10"/>
    </row>
    <row r="455" spans="17:18" x14ac:dyDescent="0.3">
      <c r="Q455" s="10"/>
      <c r="R455" s="10"/>
    </row>
    <row r="456" spans="17:18" x14ac:dyDescent="0.3">
      <c r="Q456" s="10"/>
      <c r="R456" s="10"/>
    </row>
    <row r="457" spans="17:18" x14ac:dyDescent="0.3">
      <c r="Q457" s="10"/>
      <c r="R457" s="10"/>
    </row>
    <row r="458" spans="17:18" x14ac:dyDescent="0.3">
      <c r="Q458" s="10"/>
      <c r="R458" s="10"/>
    </row>
    <row r="459" spans="17:18" x14ac:dyDescent="0.3">
      <c r="Q459" s="10"/>
      <c r="R459" s="10"/>
    </row>
    <row r="460" spans="17:18" x14ac:dyDescent="0.3">
      <c r="Q460" s="10"/>
      <c r="R460" s="10"/>
    </row>
    <row r="461" spans="17:18" x14ac:dyDescent="0.3">
      <c r="Q461" s="10"/>
      <c r="R461" s="10"/>
    </row>
    <row r="462" spans="17:18" x14ac:dyDescent="0.3">
      <c r="Q462" s="10"/>
      <c r="R462" s="10"/>
    </row>
    <row r="463" spans="17:18" x14ac:dyDescent="0.3">
      <c r="Q463" s="10"/>
      <c r="R463" s="10"/>
    </row>
    <row r="464" spans="17:18" x14ac:dyDescent="0.3">
      <c r="Q464" s="10"/>
      <c r="R464" s="10"/>
    </row>
    <row r="465" spans="17:18" x14ac:dyDescent="0.3">
      <c r="Q465" s="10"/>
      <c r="R465" s="10"/>
    </row>
    <row r="466" spans="17:18" x14ac:dyDescent="0.3">
      <c r="Q466" s="10"/>
      <c r="R466" s="10"/>
    </row>
    <row r="467" spans="17:18" x14ac:dyDescent="0.3">
      <c r="Q467" s="10"/>
      <c r="R467" s="10"/>
    </row>
    <row r="468" spans="17:18" x14ac:dyDescent="0.3">
      <c r="Q468" s="10"/>
      <c r="R468" s="10"/>
    </row>
    <row r="469" spans="17:18" x14ac:dyDescent="0.3">
      <c r="Q469" s="10"/>
      <c r="R469" s="10"/>
    </row>
    <row r="470" spans="17:18" x14ac:dyDescent="0.3">
      <c r="Q470" s="10"/>
      <c r="R470" s="10"/>
    </row>
    <row r="471" spans="17:18" x14ac:dyDescent="0.3">
      <c r="Q471" s="10"/>
      <c r="R471" s="10"/>
    </row>
    <row r="472" spans="17:18" x14ac:dyDescent="0.3">
      <c r="Q472" s="10"/>
      <c r="R472" s="10"/>
    </row>
    <row r="473" spans="17:18" x14ac:dyDescent="0.3">
      <c r="Q473" s="10"/>
      <c r="R473" s="10"/>
    </row>
    <row r="474" spans="17:18" x14ac:dyDescent="0.3">
      <c r="Q474" s="10"/>
      <c r="R474" s="10"/>
    </row>
    <row r="475" spans="17:18" x14ac:dyDescent="0.3">
      <c r="Q475" s="10"/>
      <c r="R475" s="10"/>
    </row>
    <row r="476" spans="17:18" x14ac:dyDescent="0.3">
      <c r="Q476" s="10"/>
      <c r="R476" s="10"/>
    </row>
    <row r="477" spans="17:18" x14ac:dyDescent="0.3">
      <c r="Q477" s="10"/>
      <c r="R477" s="10"/>
    </row>
    <row r="478" spans="17:18" x14ac:dyDescent="0.3">
      <c r="Q478" s="10"/>
      <c r="R478" s="10"/>
    </row>
    <row r="479" spans="17:18" x14ac:dyDescent="0.3">
      <c r="Q479" s="10"/>
      <c r="R479" s="10"/>
    </row>
    <row r="480" spans="17:18" x14ac:dyDescent="0.3">
      <c r="Q480" s="10"/>
      <c r="R480" s="10"/>
    </row>
    <row r="481" spans="17:18" x14ac:dyDescent="0.3">
      <c r="Q481" s="10"/>
      <c r="R481" s="10"/>
    </row>
    <row r="482" spans="17:18" x14ac:dyDescent="0.3">
      <c r="Q482" s="10"/>
      <c r="R482" s="10"/>
    </row>
    <row r="483" spans="17:18" x14ac:dyDescent="0.3">
      <c r="Q483" s="10"/>
      <c r="R483" s="10"/>
    </row>
    <row r="484" spans="17:18" x14ac:dyDescent="0.3">
      <c r="Q484" s="10"/>
      <c r="R484" s="10"/>
    </row>
    <row r="485" spans="17:18" x14ac:dyDescent="0.3">
      <c r="Q485" s="10"/>
      <c r="R485" s="10"/>
    </row>
    <row r="486" spans="17:18" x14ac:dyDescent="0.3">
      <c r="Q486" s="10"/>
      <c r="R486" s="10"/>
    </row>
    <row r="487" spans="17:18" x14ac:dyDescent="0.3">
      <c r="Q487" s="10"/>
      <c r="R487" s="10"/>
    </row>
    <row r="488" spans="17:18" x14ac:dyDescent="0.3">
      <c r="Q488" s="10"/>
      <c r="R488" s="10"/>
    </row>
    <row r="489" spans="17:18" x14ac:dyDescent="0.3">
      <c r="Q489" s="10"/>
      <c r="R489" s="10"/>
    </row>
    <row r="490" spans="17:18" x14ac:dyDescent="0.3">
      <c r="Q490" s="10"/>
      <c r="R490" s="10"/>
    </row>
    <row r="491" spans="17:18" x14ac:dyDescent="0.3">
      <c r="Q491" s="10"/>
      <c r="R491" s="10"/>
    </row>
    <row r="492" spans="17:18" x14ac:dyDescent="0.3">
      <c r="Q492" s="10"/>
      <c r="R492" s="10"/>
    </row>
    <row r="493" spans="17:18" x14ac:dyDescent="0.3">
      <c r="Q493" s="10"/>
      <c r="R493" s="10"/>
    </row>
    <row r="494" spans="17:18" x14ac:dyDescent="0.3">
      <c r="Q494" s="10"/>
      <c r="R494" s="10"/>
    </row>
    <row r="495" spans="17:18" x14ac:dyDescent="0.3">
      <c r="Q495" s="10"/>
      <c r="R495" s="10"/>
    </row>
    <row r="496" spans="17:18" x14ac:dyDescent="0.3">
      <c r="Q496" s="10"/>
      <c r="R496" s="10"/>
    </row>
    <row r="497" spans="17:18" x14ac:dyDescent="0.3">
      <c r="Q497" s="10"/>
      <c r="R497" s="10"/>
    </row>
    <row r="498" spans="17:18" x14ac:dyDescent="0.3">
      <c r="Q498" s="10"/>
      <c r="R498" s="10"/>
    </row>
    <row r="499" spans="17:18" x14ac:dyDescent="0.3">
      <c r="Q499" s="10"/>
      <c r="R499" s="10"/>
    </row>
    <row r="500" spans="17:18" x14ac:dyDescent="0.3">
      <c r="Q500" s="10"/>
      <c r="R500" s="10"/>
    </row>
    <row r="501" spans="17:18" x14ac:dyDescent="0.3">
      <c r="Q501" s="10"/>
      <c r="R501" s="10"/>
    </row>
    <row r="502" spans="17:18" x14ac:dyDescent="0.3">
      <c r="Q502" s="10"/>
      <c r="R502" s="10"/>
    </row>
    <row r="503" spans="17:18" x14ac:dyDescent="0.3">
      <c r="Q503" s="10"/>
      <c r="R503" s="10"/>
    </row>
    <row r="504" spans="17:18" x14ac:dyDescent="0.3">
      <c r="Q504" s="10"/>
      <c r="R504" s="10"/>
    </row>
    <row r="505" spans="17:18" x14ac:dyDescent="0.3">
      <c r="Q505" s="10"/>
      <c r="R505" s="10"/>
    </row>
    <row r="506" spans="17:18" x14ac:dyDescent="0.3">
      <c r="Q506" s="10"/>
      <c r="R506" s="10"/>
    </row>
    <row r="507" spans="17:18" x14ac:dyDescent="0.3">
      <c r="Q507" s="10"/>
      <c r="R507" s="10"/>
    </row>
    <row r="508" spans="17:18" x14ac:dyDescent="0.3">
      <c r="Q508" s="10"/>
      <c r="R508" s="10"/>
    </row>
    <row r="509" spans="17:18" x14ac:dyDescent="0.3">
      <c r="Q509" s="10"/>
      <c r="R509" s="10"/>
    </row>
    <row r="510" spans="17:18" x14ac:dyDescent="0.3">
      <c r="Q510" s="10"/>
      <c r="R510" s="10"/>
    </row>
    <row r="511" spans="17:18" x14ac:dyDescent="0.3">
      <c r="Q511" s="10"/>
      <c r="R511" s="10"/>
    </row>
    <row r="512" spans="17:18" x14ac:dyDescent="0.3">
      <c r="Q512" s="10"/>
      <c r="R512" s="10"/>
    </row>
    <row r="513" spans="17:18" x14ac:dyDescent="0.3">
      <c r="Q513" s="10"/>
      <c r="R513" s="10"/>
    </row>
    <row r="514" spans="17:18" x14ac:dyDescent="0.3">
      <c r="Q514" s="10"/>
      <c r="R514" s="10"/>
    </row>
    <row r="515" spans="17:18" x14ac:dyDescent="0.3">
      <c r="Q515" s="10"/>
      <c r="R515" s="10"/>
    </row>
    <row r="516" spans="17:18" x14ac:dyDescent="0.3">
      <c r="Q516" s="10"/>
      <c r="R516" s="10"/>
    </row>
    <row r="517" spans="17:18" x14ac:dyDescent="0.3">
      <c r="Q517" s="10"/>
      <c r="R517" s="10"/>
    </row>
    <row r="518" spans="17:18" x14ac:dyDescent="0.3">
      <c r="Q518" s="10"/>
      <c r="R518" s="10"/>
    </row>
    <row r="519" spans="17:18" x14ac:dyDescent="0.3">
      <c r="Q519" s="10"/>
      <c r="R519" s="10"/>
    </row>
    <row r="520" spans="17:18" x14ac:dyDescent="0.3">
      <c r="Q520" s="10"/>
      <c r="R520" s="10"/>
    </row>
    <row r="521" spans="17:18" x14ac:dyDescent="0.3">
      <c r="Q521" s="10"/>
      <c r="R521" s="10"/>
    </row>
    <row r="522" spans="17:18" x14ac:dyDescent="0.3">
      <c r="Q522" s="10"/>
      <c r="R522" s="10"/>
    </row>
  </sheetData>
  <sheetProtection insertRows="0" sort="0" autoFilter="0" pivotTables="0"/>
  <mergeCells count="5">
    <mergeCell ref="W13:W16"/>
    <mergeCell ref="W17:W25"/>
    <mergeCell ref="W26:W27"/>
    <mergeCell ref="V6:W9"/>
    <mergeCell ref="W10:W12"/>
  </mergeCells>
  <conditionalFormatting sqref="E2:R51">
    <cfRule type="expression" dxfId="24" priority="2">
      <formula>AND(LEN($A2)=5, LEN(E2)=0)</formula>
    </cfRule>
    <cfRule type="containsText" dxfId="23" priority="8" operator="containsText" text="FLEX">
      <formula>NOT(ISERROR(SEARCH("FLEX",E2)))</formula>
    </cfRule>
  </conditionalFormatting>
  <conditionalFormatting sqref="A2:A51">
    <cfRule type="duplicateValues" dxfId="22" priority="1"/>
  </conditionalFormatting>
  <dataValidations count="2">
    <dataValidation type="list" allowBlank="1" showInputMessage="1" showErrorMessage="1" sqref="N2:R51 G2:K51">
      <formula1>$Y$1:$Y$5</formula1>
    </dataValidation>
    <dataValidation type="list" allowBlank="1" showInputMessage="1" sqref="L2:M51 E2:F51">
      <formula1>$Y$1:$Y$5</formula1>
    </dataValidation>
  </dataValidations>
  <printOptions headings="1" gridLines="1"/>
  <pageMargins left="0.25" right="0.25" top="0.75" bottom="0.75" header="0.3" footer="0.3"/>
  <pageSetup scale="79" fitToHeight="0" orientation="landscape" r:id="rId1"/>
  <headerFooter>
    <oddHeader>&amp;C&amp;"Times New Roman,Bold"&amp;14EBSD TeleWork Plan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4C8"/>
    <pageSetUpPr fitToPage="1"/>
  </sheetPr>
  <dimension ref="A1:O11"/>
  <sheetViews>
    <sheetView workbookViewId="0">
      <selection sqref="A1:O1"/>
    </sheetView>
  </sheetViews>
  <sheetFormatPr defaultRowHeight="13.8" x14ac:dyDescent="0.25"/>
  <cols>
    <col min="1" max="1" width="25.88671875" style="23" bestFit="1" customWidth="1"/>
    <col min="2" max="15" width="7.88671875" style="23" customWidth="1"/>
    <col min="16" max="16384" width="8.88671875" style="23"/>
  </cols>
  <sheetData>
    <row r="1" spans="1:15" ht="18" x14ac:dyDescent="0.35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4.4" thickBot="1" x14ac:dyDescent="0.3"/>
    <row r="3" spans="1:15" ht="27.6" x14ac:dyDescent="0.25">
      <c r="A3" s="24"/>
      <c r="B3" s="25" t="s">
        <v>9</v>
      </c>
      <c r="C3" s="26" t="s">
        <v>10</v>
      </c>
      <c r="D3" s="26" t="s">
        <v>11</v>
      </c>
      <c r="E3" s="26" t="s">
        <v>12</v>
      </c>
      <c r="F3" s="26" t="s">
        <v>13</v>
      </c>
      <c r="G3" s="26" t="s">
        <v>14</v>
      </c>
      <c r="H3" s="26" t="s">
        <v>15</v>
      </c>
      <c r="I3" s="27" t="s">
        <v>16</v>
      </c>
      <c r="J3" s="26" t="s">
        <v>17</v>
      </c>
      <c r="K3" s="26" t="s">
        <v>18</v>
      </c>
      <c r="L3" s="26" t="s">
        <v>19</v>
      </c>
      <c r="M3" s="26" t="s">
        <v>20</v>
      </c>
      <c r="N3" s="26" t="s">
        <v>21</v>
      </c>
      <c r="O3" s="28" t="s">
        <v>22</v>
      </c>
    </row>
    <row r="4" spans="1:15" x14ac:dyDescent="0.25">
      <c r="A4" s="29" t="s">
        <v>6</v>
      </c>
      <c r="B4" s="30">
        <f>COUNTIF(Table1[Emp
ID],"*")</f>
        <v>0</v>
      </c>
      <c r="C4" s="31">
        <f>COUNTIF(Table1[Emp
ID],"*")</f>
        <v>0</v>
      </c>
      <c r="D4" s="31">
        <f>COUNTIF(Table1[Emp
ID],"*")</f>
        <v>0</v>
      </c>
      <c r="E4" s="31">
        <f>COUNTIF(Table1[Emp
ID],"*")</f>
        <v>0</v>
      </c>
      <c r="F4" s="31">
        <f>COUNTIF(Table1[Emp
ID],"*")</f>
        <v>0</v>
      </c>
      <c r="G4" s="31">
        <f>COUNTIF(Table1[Emp
ID],"*")</f>
        <v>0</v>
      </c>
      <c r="H4" s="31">
        <f>COUNTIF(Table1[Emp
ID],"*")</f>
        <v>0</v>
      </c>
      <c r="I4" s="32">
        <f>COUNTIF(Table1[Emp
ID],"*")</f>
        <v>0</v>
      </c>
      <c r="J4" s="31">
        <f>COUNTIF(Table1[Emp
ID],"*")</f>
        <v>0</v>
      </c>
      <c r="K4" s="31">
        <f>COUNTIF(Table1[Emp
ID],"*")</f>
        <v>0</v>
      </c>
      <c r="L4" s="31">
        <f>COUNTIF(Table1[Emp
ID],"*")</f>
        <v>0</v>
      </c>
      <c r="M4" s="31">
        <f>COUNTIF(Table1[Emp
ID],"*")</f>
        <v>0</v>
      </c>
      <c r="N4" s="31">
        <f>COUNTIF(Table1[Emp
ID],"*")</f>
        <v>0</v>
      </c>
      <c r="O4" s="33">
        <f>COUNTIF(Table1[Emp
ID],"*")</f>
        <v>0</v>
      </c>
    </row>
    <row r="5" spans="1:15" x14ac:dyDescent="0.25">
      <c r="A5" s="34" t="s">
        <v>24</v>
      </c>
      <c r="B5" s="35">
        <f>COUNTIF(Table1[SAT
WK 1], "IO")</f>
        <v>0</v>
      </c>
      <c r="C5" s="36">
        <f>COUNTIF(Table1[SUN
WK 1], "IO")</f>
        <v>0</v>
      </c>
      <c r="D5" s="36">
        <f>COUNTIF(Table1[MON
WK 1], "IO")</f>
        <v>0</v>
      </c>
      <c r="E5" s="36">
        <f>COUNTIF(Table1[TUE
WK 1], "IO")</f>
        <v>0</v>
      </c>
      <c r="F5" s="36">
        <f>COUNTIF(Table1[WED
WK 1], "IO")</f>
        <v>0</v>
      </c>
      <c r="G5" s="36">
        <f>COUNTIF(Table1[THU
WK 1], "IO")</f>
        <v>0</v>
      </c>
      <c r="H5" s="36">
        <f>COUNTIF(Table1[FRI
WK 1], "IO")</f>
        <v>0</v>
      </c>
      <c r="I5" s="37">
        <f>COUNTIF(Table1[SAT
WK 2], "IO")</f>
        <v>0</v>
      </c>
      <c r="J5" s="36">
        <f>COUNTIF(Table1[SUN
WK 2], "IO")</f>
        <v>0</v>
      </c>
      <c r="K5" s="36">
        <f>COUNTIF(Table1[MON
WK 2], "IO")</f>
        <v>0</v>
      </c>
      <c r="L5" s="36">
        <f>COUNTIF(Table1[TUE
WK 2], "IO")</f>
        <v>0</v>
      </c>
      <c r="M5" s="36">
        <f>COUNTIF(Table1[WED
WK 2], "IO")</f>
        <v>0</v>
      </c>
      <c r="N5" s="36">
        <f>COUNTIF(Table1[THU
WK 2], "IO")</f>
        <v>0</v>
      </c>
      <c r="O5" s="38">
        <f>COUNTIF(Table1[FRI
WK 2], "IO")</f>
        <v>0</v>
      </c>
    </row>
    <row r="6" spans="1:15" x14ac:dyDescent="0.25">
      <c r="A6" s="29" t="s">
        <v>23</v>
      </c>
      <c r="B6" s="30">
        <f>COUNTIF(Table1[SAT
WK 1], "TW")</f>
        <v>0</v>
      </c>
      <c r="C6" s="31">
        <f>COUNTIF(Table1[SUN
WK 1], "TW")</f>
        <v>0</v>
      </c>
      <c r="D6" s="31">
        <f>COUNTIF(Table1[MON
WK 1], "TW")</f>
        <v>0</v>
      </c>
      <c r="E6" s="31">
        <f>COUNTIF(Table1[TUE
WK 1], "TW")</f>
        <v>0</v>
      </c>
      <c r="F6" s="31">
        <f>COUNTIF(Table1[WED
WK 1], "TW")</f>
        <v>0</v>
      </c>
      <c r="G6" s="31">
        <f>COUNTIF(Table1[THU
WK 1], "TW")</f>
        <v>0</v>
      </c>
      <c r="H6" s="31">
        <f>COUNTIF(Table1[FRI
WK 1], "TW")</f>
        <v>0</v>
      </c>
      <c r="I6" s="32">
        <f>COUNTIF(Table1[SAT
WK 2], "TW")</f>
        <v>0</v>
      </c>
      <c r="J6" s="31">
        <f>COUNTIF(Table1[SUN
WK 2], "TW")</f>
        <v>0</v>
      </c>
      <c r="K6" s="31">
        <f>COUNTIF(Table1[MON
WK 2], "TW")</f>
        <v>0</v>
      </c>
      <c r="L6" s="31">
        <f>COUNTIF(Table1[TUE
WK 2], "TW")</f>
        <v>0</v>
      </c>
      <c r="M6" s="31">
        <f>COUNTIF(Table1[WED
WK 2], "TW")</f>
        <v>0</v>
      </c>
      <c r="N6" s="31">
        <f>COUNTIF(Table1[THU
WK 2], "TW")</f>
        <v>0</v>
      </c>
      <c r="O6" s="33">
        <f>COUNTIF(Table1[FRI
WK 2], "TW")</f>
        <v>0</v>
      </c>
    </row>
    <row r="7" spans="1:15" x14ac:dyDescent="0.25">
      <c r="A7" s="34" t="s">
        <v>0</v>
      </c>
      <c r="B7" s="35">
        <f>COUNTIF(Table1[SAT
WK 1], "FLEX")</f>
        <v>0</v>
      </c>
      <c r="C7" s="36">
        <f>COUNTIF(Table1[SUN
WK 1], "FLEX")</f>
        <v>0</v>
      </c>
      <c r="D7" s="36">
        <f>COUNTIF(Table1[MON
WK 1], "FLEX")</f>
        <v>0</v>
      </c>
      <c r="E7" s="36">
        <f>COUNTIF(Table1[TUE
WK 1], "FLEX")</f>
        <v>0</v>
      </c>
      <c r="F7" s="36">
        <f>COUNTIF(Table1[WED
WK 1], "FLEX")</f>
        <v>0</v>
      </c>
      <c r="G7" s="36">
        <f>COUNTIF(Table1[THU
WK 1], "FLEX")</f>
        <v>0</v>
      </c>
      <c r="H7" s="36">
        <f>COUNTIF(Table1[FRI
WK 1], "FLEX")</f>
        <v>0</v>
      </c>
      <c r="I7" s="37">
        <f>COUNTIF(Table1[SAT
WK 2], "FLEX")</f>
        <v>0</v>
      </c>
      <c r="J7" s="36">
        <f>COUNTIF(Table1[SUN
WK 2], "FLEX")</f>
        <v>0</v>
      </c>
      <c r="K7" s="36">
        <f>COUNTIF(Table1[MON
WK 2], "FLEX")</f>
        <v>0</v>
      </c>
      <c r="L7" s="36">
        <f>COUNTIF(Table1[TUE
WK 2], "FLEX")</f>
        <v>0</v>
      </c>
      <c r="M7" s="36">
        <f>COUNTIF(Table1[WED
WK 2], "FLEX")</f>
        <v>0</v>
      </c>
      <c r="N7" s="36">
        <f>COUNTIF(Table1[THU
WK 2], "FLEX")</f>
        <v>0</v>
      </c>
      <c r="O7" s="38">
        <f>COUNTIF(Table1[FRI
WK 2], "FLEX")</f>
        <v>0</v>
      </c>
    </row>
    <row r="8" spans="1:15" ht="14.4" thickBot="1" x14ac:dyDescent="0.3">
      <c r="A8" s="39" t="s">
        <v>2</v>
      </c>
      <c r="B8" s="30">
        <f>COUNTIF(Table1[SAT
WK 1], "OFF/PT")</f>
        <v>0</v>
      </c>
      <c r="C8" s="31">
        <f>COUNTIF(Table1[SUN
WK 1], "OFF/PT")</f>
        <v>0</v>
      </c>
      <c r="D8" s="31">
        <f>COUNTIF(Table1[MON
WK 1], "OFF/PT")</f>
        <v>0</v>
      </c>
      <c r="E8" s="31">
        <f>COUNTIF(Table1[TUE
WK 1], "OFF/PT")</f>
        <v>0</v>
      </c>
      <c r="F8" s="31">
        <f>COUNTIF(Table1[WED
WK 1], "OFF/PT")</f>
        <v>0</v>
      </c>
      <c r="G8" s="31">
        <f>COUNTIF(Table1[THU
WK 1], "OFF/PT")</f>
        <v>0</v>
      </c>
      <c r="H8" s="31">
        <f>COUNTIF(Table1[FRI
WK 1], "OFF/PT")</f>
        <v>0</v>
      </c>
      <c r="I8" s="32">
        <f>COUNTIF(Table1[SAT
WK 2], "OFF/PT")</f>
        <v>0</v>
      </c>
      <c r="J8" s="31">
        <f>COUNTIF(Table1[SUN
WK 2], "OFF/PT")</f>
        <v>0</v>
      </c>
      <c r="K8" s="31">
        <f>COUNTIF(Table1[MON
WK 2], "OFF/PT")</f>
        <v>0</v>
      </c>
      <c r="L8" s="31">
        <f>COUNTIF(Table1[TUE
WK 2], "OFF/PT")</f>
        <v>0</v>
      </c>
      <c r="M8" s="31">
        <f>COUNTIF(Table1[WED
WK 2], "OFF/PT")</f>
        <v>0</v>
      </c>
      <c r="N8" s="31">
        <f>COUNTIF(Table1[THU
WK 2], "OFF/PT")</f>
        <v>0</v>
      </c>
      <c r="O8" s="33">
        <f>COUNTIF(Table1[FRI
WK 2], "OFF/PT")</f>
        <v>0</v>
      </c>
    </row>
    <row r="9" spans="1:15" x14ac:dyDescent="0.25">
      <c r="A9" s="40" t="s">
        <v>25</v>
      </c>
      <c r="B9" s="41" t="e">
        <f t="shared" ref="B9:O9" si="0">B5/B4</f>
        <v>#DIV/0!</v>
      </c>
      <c r="C9" s="42" t="e">
        <f t="shared" si="0"/>
        <v>#DIV/0!</v>
      </c>
      <c r="D9" s="42" t="e">
        <f t="shared" si="0"/>
        <v>#DIV/0!</v>
      </c>
      <c r="E9" s="42" t="e">
        <f t="shared" si="0"/>
        <v>#DIV/0!</v>
      </c>
      <c r="F9" s="42" t="e">
        <f t="shared" si="0"/>
        <v>#DIV/0!</v>
      </c>
      <c r="G9" s="42" t="e">
        <f t="shared" si="0"/>
        <v>#DIV/0!</v>
      </c>
      <c r="H9" s="42" t="e">
        <f t="shared" si="0"/>
        <v>#DIV/0!</v>
      </c>
      <c r="I9" s="43" t="e">
        <f t="shared" si="0"/>
        <v>#DIV/0!</v>
      </c>
      <c r="J9" s="42" t="e">
        <f t="shared" si="0"/>
        <v>#DIV/0!</v>
      </c>
      <c r="K9" s="42" t="e">
        <f t="shared" si="0"/>
        <v>#DIV/0!</v>
      </c>
      <c r="L9" s="42" t="e">
        <f t="shared" si="0"/>
        <v>#DIV/0!</v>
      </c>
      <c r="M9" s="42" t="e">
        <f t="shared" si="0"/>
        <v>#DIV/0!</v>
      </c>
      <c r="N9" s="42" t="e">
        <f t="shared" si="0"/>
        <v>#DIV/0!</v>
      </c>
      <c r="O9" s="44" t="e">
        <f t="shared" si="0"/>
        <v>#DIV/0!</v>
      </c>
    </row>
    <row r="10" spans="1:15" x14ac:dyDescent="0.25">
      <c r="A10" s="45" t="s">
        <v>26</v>
      </c>
      <c r="B10" s="46" t="e">
        <f t="shared" ref="B10:O10" si="1">B6/B4</f>
        <v>#DIV/0!</v>
      </c>
      <c r="C10" s="47" t="e">
        <f t="shared" si="1"/>
        <v>#DIV/0!</v>
      </c>
      <c r="D10" s="47" t="e">
        <f t="shared" si="1"/>
        <v>#DIV/0!</v>
      </c>
      <c r="E10" s="47" t="e">
        <f t="shared" si="1"/>
        <v>#DIV/0!</v>
      </c>
      <c r="F10" s="47" t="e">
        <f t="shared" si="1"/>
        <v>#DIV/0!</v>
      </c>
      <c r="G10" s="47" t="e">
        <f t="shared" si="1"/>
        <v>#DIV/0!</v>
      </c>
      <c r="H10" s="47" t="e">
        <f t="shared" si="1"/>
        <v>#DIV/0!</v>
      </c>
      <c r="I10" s="48" t="e">
        <f t="shared" si="1"/>
        <v>#DIV/0!</v>
      </c>
      <c r="J10" s="47" t="e">
        <f t="shared" si="1"/>
        <v>#DIV/0!</v>
      </c>
      <c r="K10" s="47" t="e">
        <f t="shared" si="1"/>
        <v>#DIV/0!</v>
      </c>
      <c r="L10" s="47" t="e">
        <f t="shared" si="1"/>
        <v>#DIV/0!</v>
      </c>
      <c r="M10" s="47" t="e">
        <f t="shared" si="1"/>
        <v>#DIV/0!</v>
      </c>
      <c r="N10" s="47" t="e">
        <f t="shared" si="1"/>
        <v>#DIV/0!</v>
      </c>
      <c r="O10" s="49" t="e">
        <f t="shared" si="1"/>
        <v>#DIV/0!</v>
      </c>
    </row>
    <row r="11" spans="1:15" ht="14.4" thickBot="1" x14ac:dyDescent="0.3">
      <c r="A11" s="50" t="s">
        <v>32</v>
      </c>
      <c r="B11" s="51" t="e">
        <f t="shared" ref="B11:O11" si="2">(B7+B8)/B4</f>
        <v>#DIV/0!</v>
      </c>
      <c r="C11" s="52" t="e">
        <f t="shared" si="2"/>
        <v>#DIV/0!</v>
      </c>
      <c r="D11" s="52" t="e">
        <f t="shared" si="2"/>
        <v>#DIV/0!</v>
      </c>
      <c r="E11" s="52" t="e">
        <f t="shared" si="2"/>
        <v>#DIV/0!</v>
      </c>
      <c r="F11" s="52" t="e">
        <f t="shared" si="2"/>
        <v>#DIV/0!</v>
      </c>
      <c r="G11" s="52" t="e">
        <f t="shared" si="2"/>
        <v>#DIV/0!</v>
      </c>
      <c r="H11" s="52" t="e">
        <f t="shared" si="2"/>
        <v>#DIV/0!</v>
      </c>
      <c r="I11" s="53" t="e">
        <f t="shared" si="2"/>
        <v>#DIV/0!</v>
      </c>
      <c r="J11" s="52" t="e">
        <f t="shared" si="2"/>
        <v>#DIV/0!</v>
      </c>
      <c r="K11" s="52" t="e">
        <f t="shared" si="2"/>
        <v>#DIV/0!</v>
      </c>
      <c r="L11" s="52" t="e">
        <f t="shared" si="2"/>
        <v>#DIV/0!</v>
      </c>
      <c r="M11" s="52" t="e">
        <f t="shared" si="2"/>
        <v>#DIV/0!</v>
      </c>
      <c r="N11" s="52" t="e">
        <f t="shared" si="2"/>
        <v>#DIV/0!</v>
      </c>
      <c r="O11" s="54" t="e">
        <f t="shared" si="2"/>
        <v>#DIV/0!</v>
      </c>
    </row>
  </sheetData>
  <mergeCells count="1">
    <mergeCell ref="A1:O1"/>
  </mergeCells>
  <pageMargins left="0.25" right="0.25" top="0.75" bottom="0.75" header="0.3" footer="0.3"/>
  <pageSetup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TW Schedule</vt:lpstr>
      <vt:lpstr>Summary</vt:lpstr>
      <vt:lpstr>'TW Schedule'!Print_Area</vt:lpstr>
    </vt:vector>
  </TitlesOfParts>
  <Company>San Bernardino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Landin, Maria - HR</dc:creator>
  <cp:lastModifiedBy>Laux, Nicholas</cp:lastModifiedBy>
  <cp:lastPrinted>2020-07-16T21:53:02Z</cp:lastPrinted>
  <dcterms:created xsi:type="dcterms:W3CDTF">2020-06-18T15:25:08Z</dcterms:created>
  <dcterms:modified xsi:type="dcterms:W3CDTF">2020-08-12T23:24:40Z</dcterms:modified>
</cp:coreProperties>
</file>